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PAPA FAL\Desktop\Business 4 People Incubateur BoostMe\Formulaires et Suivi Candidatures\"/>
    </mc:Choice>
  </mc:AlternateContent>
  <xr:revisionPtr revIDLastSave="0" documentId="8_{BAD857E7-5D81-4F7B-AD5B-B71BDA4AF548}" xr6:coauthVersionLast="47" xr6:coauthVersionMax="47" xr10:uidLastSave="{00000000-0000-0000-0000-000000000000}"/>
  <bookViews>
    <workbookView xWindow="-110" yWindow="-110" windowWidth="19420" windowHeight="11500" tabRatio="786" firstSheet="1" activeTab="1" xr2:uid="{00000000-000D-0000-FFFF-FFFF00000000}"/>
  </bookViews>
  <sheets>
    <sheet name="Guia de Utilização" sheetId="2" state="hidden" r:id="rId1"/>
    <sheet name=" Formulário" sheetId="4" r:id="rId2"/>
    <sheet name="Ponderação" sheetId="1" state="hidden" r:id="rId3"/>
    <sheet name="Painel de Bordo" sheetId="3" state="hidden" r:id="rId4"/>
    <sheet name="🗂️ Listas" sheetId="5" state="hidden" r:id="rId5"/>
    <sheet name="Questionario" sheetId="6" r:id="rId6"/>
    <sheet name=" Avaliação do Comité" sheetId="7" state="hidden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7" l="1"/>
  <c r="F23" i="7" s="1"/>
  <c r="D22" i="7"/>
  <c r="F22" i="7" s="1"/>
  <c r="C7" i="3" s="1"/>
  <c r="E7" i="3" s="1"/>
  <c r="F7" i="3" s="1"/>
  <c r="F20" i="7"/>
  <c r="D20" i="7"/>
  <c r="D19" i="7"/>
  <c r="F19" i="7" s="1"/>
  <c r="C6" i="3" s="1"/>
  <c r="E6" i="3" s="1"/>
  <c r="F6" i="3" s="1"/>
  <c r="D17" i="7"/>
  <c r="F17" i="7" s="1"/>
  <c r="D16" i="7"/>
  <c r="F16" i="7" s="1"/>
  <c r="B15" i="7"/>
  <c r="D14" i="7"/>
  <c r="F14" i="7" s="1"/>
  <c r="D13" i="7"/>
  <c r="F13" i="7" s="1"/>
  <c r="F12" i="7"/>
  <c r="C4" i="3" s="1"/>
  <c r="E4" i="3" s="1"/>
  <c r="F4" i="3" s="1"/>
  <c r="D12" i="7"/>
  <c r="B11" i="7"/>
  <c r="D10" i="7"/>
  <c r="F10" i="7" s="1"/>
  <c r="D9" i="7"/>
  <c r="F9" i="7" s="1"/>
  <c r="D8" i="7"/>
  <c r="F8" i="7" s="1"/>
  <c r="E18" i="1"/>
  <c r="E17" i="1"/>
  <c r="G16" i="1"/>
  <c r="G15" i="1"/>
  <c r="B21" i="7" s="1"/>
  <c r="G14" i="1"/>
  <c r="G13" i="1"/>
  <c r="B18" i="7" s="1"/>
  <c r="G12" i="1"/>
  <c r="G11" i="1"/>
  <c r="G10" i="1"/>
  <c r="G9" i="1"/>
  <c r="G8" i="1"/>
  <c r="G7" i="1"/>
  <c r="G6" i="1"/>
  <c r="G5" i="1"/>
  <c r="B7" i="7" s="1"/>
  <c r="C5" i="3" l="1"/>
  <c r="E5" i="3" s="1"/>
  <c r="F5" i="3" s="1"/>
  <c r="F24" i="7"/>
  <c r="B25" i="7" s="1"/>
  <c r="C3" i="3"/>
  <c r="G17" i="1"/>
  <c r="C8" i="3" l="1"/>
  <c r="E3" i="3"/>
  <c r="F3" i="3" s="1"/>
  <c r="B9" i="3" l="1"/>
  <c r="E8" i="3"/>
</calcChain>
</file>

<file path=xl/sharedStrings.xml><?xml version="1.0" encoding="utf-8"?>
<sst xmlns="http://schemas.openxmlformats.org/spreadsheetml/2006/main" count="515" uniqueCount="447">
  <si>
    <t>Grelha de referência  ·  Nota máx.: 5 por subcritério  ·  Pontuação ponderada em 100 pontos</t>
  </si>
  <si>
    <t>#</t>
  </si>
  <si>
    <t>Critério principal</t>
  </si>
  <si>
    <t>Subcritério</t>
  </si>
  <si>
    <t>Descrição</t>
  </si>
  <si>
    <t>Pond.</t>
  </si>
  <si>
    <t>Nota máx.</t>
  </si>
  <si>
    <t>Pontos máx.</t>
  </si>
  <si>
    <t>Observação tipo</t>
  </si>
  <si>
    <t>1.1</t>
  </si>
  <si>
    <t>Fundadores &amp; equipa (20%)</t>
  </si>
  <si>
    <t>Compromisso &amp; Liderança</t>
  </si>
  <si>
    <t>Tempo integral + visão clara de crescimento</t>
  </si>
  <si>
    <t>Dirigente disponível + foco no crescimento</t>
  </si>
  <si>
    <t>1.2</t>
  </si>
  <si>
    <t>Histórico &amp; legitimidade</t>
  </si>
  <si>
    <t>Provas concretas de sucessos passados</t>
  </si>
  <si>
    <t>Exits, prémios, crescimento comprovado</t>
  </si>
  <si>
    <t>1.3</t>
  </si>
  <si>
    <t>Qualidade da equipa dirigente</t>
  </si>
  <si>
    <t>Complementaridade &amp; experiência operacional</t>
  </si>
  <si>
    <t>Pelo menos CEO + COO/CTO</t>
  </si>
  <si>
    <t>2.1</t>
  </si>
  <si>
    <t>Tração &amp; Receitas (30%)</t>
  </si>
  <si>
    <t>Receitas &amp; crescimento</t>
  </si>
  <si>
    <t>Faturação real + taxa de crescimento mensal</t>
  </si>
  <si>
    <t>MoM &gt; 10% = excelente</t>
  </si>
  <si>
    <t>2.2</t>
  </si>
  <si>
    <t>Validação no terreno &amp; provas</t>
  </si>
  <si>
    <t>Clientes, contratos, testemunhos, dados</t>
  </si>
  <si>
    <t>&gt; 50 clientes ativos = excelente</t>
  </si>
  <si>
    <t>2.3</t>
  </si>
  <si>
    <t>Unidade económica (CAC/LTV)</t>
  </si>
  <si>
    <t>LTV/CAC &gt; 3 = rentabilidade comprovada</t>
  </si>
  <si>
    <t>Rácio LTV/CAC crítico</t>
  </si>
  <si>
    <t>3.1</t>
  </si>
  <si>
    <t>Mercado &amp; Escalabilidade (20%)</t>
  </si>
  <si>
    <t>Dimensão &amp; conhecimento do mercado</t>
  </si>
  <si>
    <t>TAM/SAM/SOM + análise concorrencial</t>
  </si>
  <si>
    <t>SAM credível na África Ocidental</t>
  </si>
  <si>
    <t>3.2</t>
  </si>
  <si>
    <t>Potencial CEDEAO</t>
  </si>
  <si>
    <t>Replicabilidade em 3+ mercados regionais</t>
  </si>
  <si>
    <t>Estratégia de expansão documentada</t>
  </si>
  <si>
    <t>4.1</t>
  </si>
  <si>
    <t>Estratégia &amp; Financiamento (15%)</t>
  </si>
  <si>
    <t>Estrutura financeira</t>
  </si>
  <si>
    <t>Capitalização, necessidades claras, runway</t>
  </si>
  <si>
    <t>Runway &gt; 6 meses ou ronda de investimento em curso</t>
  </si>
  <si>
    <t>4.2</t>
  </si>
  <si>
    <t>Alinhamento com o acelerador</t>
  </si>
  <si>
    <t>Objetivos claros + motivação pertinente</t>
  </si>
  <si>
    <t>Objetivos SMART definidos</t>
  </si>
  <si>
    <t>5.1</t>
  </si>
  <si>
    <t>Impacto &amp; Alinhamento (15%)</t>
  </si>
  <si>
    <t>Impacto socioeconómico</t>
  </si>
  <si>
    <t>Emprego, inclusão, digitalização mensurável</t>
  </si>
  <si>
    <t>KPIs de impacto acompanhados regularmente</t>
  </si>
  <si>
    <t>5.2</t>
  </si>
  <si>
    <t>Alinhamento estratégico</t>
  </si>
  <si>
    <t>Coerência com as prioridades do Boost_Me Acelerador</t>
  </si>
  <si>
    <t>Setores prioritários CEDEAO</t>
  </si>
  <si>
    <t>TOTAL — Pontuação máxima</t>
  </si>
  <si>
    <t>⚠️  Verificação — Total de ponderações (deve = 100%)</t>
  </si>
  <si>
    <t xml:space="preserve">  GRELHA DE DECISÃO</t>
  </si>
  <si>
    <t>≥ 75</t>
  </si>
  <si>
    <t>Recomendado para seleção — prioridade alta</t>
  </si>
  <si>
    <t>55–74</t>
  </si>
  <si>
    <t>A convocar para entrevista — potencial confirmado</t>
  </si>
  <si>
    <t>35–54</t>
  </si>
  <si>
    <t>Reserva ou rejeição — apoio parcial possível</t>
  </si>
  <si>
    <t>&lt; 35</t>
  </si>
  <si>
    <t>Não selecionado — não suficientemente maduro para a aceleração</t>
  </si>
  <si>
    <t>Está aqui! Instruções completas de utilização.</t>
  </si>
  <si>
    <t>O candidato preenche todas as respostas nesta folha.</t>
  </si>
  <si>
    <t>O comité avalia cada critério (0–5). As pontuações são calculadas automaticamente.</t>
  </si>
  <si>
    <t>Ficha de perguntas para a fase de entrevista oral.</t>
  </si>
  <si>
    <t>Tabela de referência de pesos e escala de decisão.</t>
  </si>
  <si>
    <t>Síntese visual das pontuações por dimensão (gráfico radar + barras).</t>
  </si>
  <si>
    <t>Campos de texto livre</t>
  </si>
  <si>
    <t>Clique na célula azul claro e digite a sua resposta diretamente.</t>
  </si>
  <si>
    <t>Clique na célula → aparece uma seta → selecione a opção pretendida.</t>
  </si>
  <si>
    <t>As perguntas marcadas com um asterisco (*) são indispensáveis para validar a candidatura.</t>
  </si>
  <si>
    <t>Preenchimento mínimo</t>
  </si>
  <si>
    <t>Preencha no mínimo todas as perguntas marcadas com * para submeter a sua candidatura.</t>
  </si>
  <si>
    <t>Dados financeiros</t>
  </si>
  <si>
    <t>Indique os valores em FCFA ou USD — especifique a moeda utilizada.</t>
  </si>
  <si>
    <t>Etapa 1 — Identificar</t>
  </si>
  <si>
    <t>Indique o nome do candidato e o seu nome no topo da folha de Avaliação.</t>
  </si>
  <si>
    <t>Etapa 2 — Ler</t>
  </si>
  <si>
    <t>Consulte as respostas na folha Formulário antes de avaliar.</t>
  </si>
  <si>
    <t>Etapa 3 — Avaliar 0–5</t>
  </si>
  <si>
    <t>Introduza uma nota de 0 a 5 na coluna 'Nota' para cada critério.</t>
  </si>
  <si>
    <t>Etapa 4 — Pontuação automática</t>
  </si>
  <si>
    <t>A Pontuação Ponderada e a Pontuação Final são calculadas automaticamente.</t>
  </si>
  <si>
    <t>Cores de ponderação</t>
  </si>
  <si>
    <t>🔴 Vermelho = pontuação baixa (&lt; 35)  ·  🟡 Amarelo = média (35–74)  ·  🟢 Verde = excelente (≥ 75).</t>
  </si>
  <si>
    <t>Etapa 5 — Decisão</t>
  </si>
  <si>
    <t>O veredito (EXCELENTE / PROMISSOR / A DESENVOLVER / INSUFICIENTE) aparece automaticamente.</t>
  </si>
  <si>
    <t>Fundo azul claro</t>
  </si>
  <si>
    <t>→ Célula a preencher pelo candidato (entrada livre).</t>
  </si>
  <si>
    <t>Fundo azul-marinho</t>
  </si>
  <si>
    <t>→ Cabeçalhos das secções principais.</t>
  </si>
  <si>
    <t>Fundo verde-azulado</t>
  </si>
  <si>
    <t>→ Subsecções e títulos secundários.</t>
  </si>
  <si>
    <t>Fundo vermelho</t>
  </si>
  <si>
    <t>→ Pontuação baixa (&lt; 35 pts) — candidato não selecionado.</t>
  </si>
  <si>
    <t>Fundo amarelo</t>
  </si>
  <si>
    <t>→ Pontuação média (35–74 pts) — a convocar para entrevista.</t>
  </si>
  <si>
    <t>Fundo verde (pontuação)</t>
  </si>
  <si>
    <t>→ Pontuação elevada (≥ 75 pts) — candidato excelente, prioridade de seleção.</t>
  </si>
  <si>
    <t>Email</t>
  </si>
  <si>
    <t>boostme@eurekaconsultingbis.com</t>
  </si>
  <si>
    <t>Telefone</t>
  </si>
  <si>
    <t>+245 96 616 45 55</t>
  </si>
  <si>
    <t>Morada</t>
  </si>
  <si>
    <t>Bissau, AV. Dr. Koumba Yalá</t>
  </si>
  <si>
    <t>Formato de submissão</t>
  </si>
  <si>
    <t>Envie este ficheiro Excel preenchido por email com 'Candidatura Acelerador – [Nome do Projeto]' como assunto.</t>
  </si>
  <si>
    <t>Dimensão</t>
  </si>
  <si>
    <t>Pontuação obtida</t>
  </si>
  <si>
    <t>Pontuação máx.</t>
  </si>
  <si>
    <t>% Atingido</t>
  </si>
  <si>
    <t>Indicador</t>
  </si>
  <si>
    <t>S1 – Fundadores &amp; Equipa</t>
  </si>
  <si>
    <t>S2 – Tração &amp; Receitas</t>
  </si>
  <si>
    <t>S3 – Mercado &amp; Escalabilidade</t>
  </si>
  <si>
    <t>S4 – Estratégia &amp; Financiamento</t>
  </si>
  <si>
    <t>S5 – Impacto &amp; Alinhamento</t>
  </si>
  <si>
    <t>BOOST_ME ACELERADOR — FORMULÁRIO DE CANDIDATURA À ACELERAÇÃO</t>
  </si>
  <si>
    <t>Programa de aceleração para startups com receitas existentes  ·  Reservado aos candidatos ao acelerador Boost_Me  ·  Fase Receitas → Expansão  ·  Programa de 12 meses  ·  Os campos ★ são obrigatórios</t>
  </si>
  <si>
    <t>Q1</t>
  </si>
  <si>
    <t>★ Nome do projeto / startup</t>
  </si>
  <si>
    <t>💡 Nome comercial oficial</t>
  </si>
  <si>
    <t>Q2</t>
  </si>
  <si>
    <t>★ Setor de atividade principal</t>
  </si>
  <si>
    <t>▼  Clique para escolher…</t>
  </si>
  <si>
    <t>Q3</t>
  </si>
  <si>
    <t>Outro setor (se 'Outro' selecionado)</t>
  </si>
  <si>
    <t>💡 Especifique aqui se selecionou 'Outro'</t>
  </si>
  <si>
    <t>Q4</t>
  </si>
  <si>
    <t>Cidade / Região principal</t>
  </si>
  <si>
    <t>💡 Ex.: Dakar, Bissau, Abidjan…</t>
  </si>
  <si>
    <t>Q5</t>
  </si>
  <si>
    <t>★ Estágio de maturidade atual</t>
  </si>
  <si>
    <t>Q6</t>
  </si>
  <si>
    <t>★ Número de anos de existência</t>
  </si>
  <si>
    <t>💡 Ex.: 2 anos e 3 meses</t>
  </si>
  <si>
    <t>Q7</t>
  </si>
  <si>
    <t>Q8</t>
  </si>
  <si>
    <t>Se sim — qual? (resultados obtidos)</t>
  </si>
  <si>
    <t>💡 Nome do programa + resultados-chave</t>
  </si>
  <si>
    <t xml:space="preserve">  ▸  1.1  Perfil do fundador principal</t>
  </si>
  <si>
    <t>Q9</t>
  </si>
  <si>
    <t>★ Nome completo</t>
  </si>
  <si>
    <t>💡 Nome próprio + Apelido</t>
  </si>
  <si>
    <t>Q10</t>
  </si>
  <si>
    <t>★ Número de telefone</t>
  </si>
  <si>
    <t>💡 Ex.: +245 96 XXX XXX</t>
  </si>
  <si>
    <t>Q11</t>
  </si>
  <si>
    <t>★ Endereço de email</t>
  </si>
  <si>
    <t>💡 Ex.: nome@email.com</t>
  </si>
  <si>
    <t>Q12</t>
  </si>
  <si>
    <t>Idade</t>
  </si>
  <si>
    <t>💡 Anos</t>
  </si>
  <si>
    <t>Q13</t>
  </si>
  <si>
    <t>Situação atual</t>
  </si>
  <si>
    <t>▼  Clique para escolher a situação atual…</t>
  </si>
  <si>
    <t xml:space="preserve">  ▸  1.2  Compromisso  (8 pts)</t>
  </si>
  <si>
    <t>Q14</t>
  </si>
  <si>
    <t>★ Disponibilidade para o projeto  (0 = nenhuma → 5 = tempo integral)</t>
  </si>
  <si>
    <t>💡 Introduza 0, 1, 2, 3, 4 ou 5</t>
  </si>
  <si>
    <t xml:space="preserve">  ▸  1.3  Legitimidade &amp; Histórico  (7 pts)</t>
  </si>
  <si>
    <t>Q15</t>
  </si>
  <si>
    <t>Percurso académico / profissional relevante</t>
  </si>
  <si>
    <t>Q16</t>
  </si>
  <si>
    <t>★ Que sucessos mensuráveis já alcançou com esta startup?</t>
  </si>
  <si>
    <t xml:space="preserve">  ▸  1.4  Equipa  (5 pts)</t>
  </si>
  <si>
    <t>Q17</t>
  </si>
  <si>
    <t>Número de cofundadores</t>
  </si>
  <si>
    <t>▼  Clique para escolher o número de cofundadores…</t>
  </si>
  <si>
    <t>Q18</t>
  </si>
  <si>
    <t>Competências presentes na equipa dirigente</t>
  </si>
  <si>
    <t>💡 Tecnologia / Negócios / Finanças / Design / Jurídico…</t>
  </si>
  <si>
    <t xml:space="preserve">  ▸  2.1  Receitas &amp; Crescimento  (12 pts)</t>
  </si>
  <si>
    <t>Q19</t>
  </si>
  <si>
    <t>★ Receitas geradas nos últimos 12 meses (FCFA ou USD — especifique a moeda)</t>
  </si>
  <si>
    <t>💡 Ex.: 12 500 000 FCFA</t>
  </si>
  <si>
    <t>Q20</t>
  </si>
  <si>
    <t>★ Número de clientes / utilizadores ativos atualmente</t>
  </si>
  <si>
    <t>💡 Valor exato ou estimado</t>
  </si>
  <si>
    <t>Q21</t>
  </si>
  <si>
    <t>★ Taxa de crescimento mensal médio (últimos 3 meses)</t>
  </si>
  <si>
    <t>Q22</t>
  </si>
  <si>
    <t>Receita média por cliente / transação</t>
  </si>
  <si>
    <t>💡 Ex.: 15 000 FCFA / mês</t>
  </si>
  <si>
    <t>Q23</t>
  </si>
  <si>
    <t>★ Modelo de receita principal</t>
  </si>
  <si>
    <t>Q24</t>
  </si>
  <si>
    <t>Tem receita recorrente (MRR/ARR)?</t>
  </si>
  <si>
    <t>Q25</t>
  </si>
  <si>
    <t>Se sim — valor do MRR ou ARR (especifique a moeda)</t>
  </si>
  <si>
    <t>💡 Ex.: MRR = 800 000 FCFA</t>
  </si>
  <si>
    <t xml:space="preserve">  ▸  2.2  Validação &amp; Provas no Terreno  (10 pts)</t>
  </si>
  <si>
    <t>Q26</t>
  </si>
  <si>
    <t>★ Descreva as suas 3 maiores provas de tração (clientes, contratos, parcerias)</t>
  </si>
  <si>
    <t>Q27</t>
  </si>
  <si>
    <t>Parcerias estratégicas existentes?</t>
  </si>
  <si>
    <t>💡 Indique os parceiros e a natureza do acordo</t>
  </si>
  <si>
    <t>Q28</t>
  </si>
  <si>
    <t>Tem testemunhos ou estudos de caso de clientes?</t>
  </si>
  <si>
    <t>Q29</t>
  </si>
  <si>
    <t>Link para dados de tração (painel, relatório, etc.)</t>
  </si>
  <si>
    <t>💡 Google Sheets, Notion, Metabase…</t>
  </si>
  <si>
    <t xml:space="preserve">  ▸  2.3  Unidade Económica &amp; Rentabilidade  (8 pts)</t>
  </si>
  <si>
    <t>Q30</t>
  </si>
  <si>
    <t>★ Custo de aquisição de cliente (CAC)</t>
  </si>
  <si>
    <t>💡 Ex.: 5 000 FCFA / cliente</t>
  </si>
  <si>
    <t>Q31</t>
  </si>
  <si>
    <t>★ Valor vitalício do cliente (LTV)</t>
  </si>
  <si>
    <t>💡 Ex.: 60 000 FCFA</t>
  </si>
  <si>
    <t>Q32</t>
  </si>
  <si>
    <t>Margem bruta estimada (%)</t>
  </si>
  <si>
    <t>💡 Ex.: 45%</t>
  </si>
  <si>
    <t>Q33</t>
  </si>
  <si>
    <t>Já é rentável (EBITDA positivo)?</t>
  </si>
  <si>
    <t xml:space="preserve">  ▸  3.1  Dimensão &amp; Conhecimento do Mercado  (8 pts)</t>
  </si>
  <si>
    <t>Q34</t>
  </si>
  <si>
    <t>★ Estimativa atualizada de TAM / SAM / SOM</t>
  </si>
  <si>
    <t>💡 TAM=total · SAM=endereçável · SOM=alcançável em 3 anos</t>
  </si>
  <si>
    <t>Q35</t>
  </si>
  <si>
    <t>Principais concorrentes diretos e indiretos</t>
  </si>
  <si>
    <t>💡 Indique 3–5 players com o respetivo posicionamento</t>
  </si>
  <si>
    <t>Q36</t>
  </si>
  <si>
    <t>Conhecimento das restrições regulamentares do setor?</t>
  </si>
  <si>
    <t>Q37</t>
  </si>
  <si>
    <t>💡 Ex.: Senegal, Costa do Marfim, Gana…</t>
  </si>
  <si>
    <t>Q38</t>
  </si>
  <si>
    <t>★ O seu produto / serviço é adaptável sem grandes alterações nesses mercados?</t>
  </si>
  <si>
    <t>Q39</t>
  </si>
  <si>
    <t>Estratégia de entrada no 1.º mercado-alvo fora da Guiné-Bissau</t>
  </si>
  <si>
    <t>💡 Parceria local, escritório, distribuição…</t>
  </si>
  <si>
    <t>Q40</t>
  </si>
  <si>
    <t>Barreiras identificadas à expansão</t>
  </si>
  <si>
    <t>💡 Regulamentação, língua, logística, financiamento…</t>
  </si>
  <si>
    <t xml:space="preserve">  ▸  4.1  Financiamento &amp; Estrutura  (8 pts)</t>
  </si>
  <si>
    <t>Q41</t>
  </si>
  <si>
    <t>★ Financiamento recebido até à data (tipo &amp; montante)</t>
  </si>
  <si>
    <t>Q42</t>
  </si>
  <si>
    <t>Montante angariado até à data (especifique a moeda)</t>
  </si>
  <si>
    <t>💡 Ex.: 25 000 USD / 15 000 000 FCFA</t>
  </si>
  <si>
    <t>Q43</t>
  </si>
  <si>
    <t>★ Pretende angariar fundos durante a aceleração?</t>
  </si>
  <si>
    <t>Q44</t>
  </si>
  <si>
    <t>Se sim — montante pretendido &amp; tipo de investidor-alvo</t>
  </si>
  <si>
    <t>💡 Ex.: 100 000 USD — Business Angel ou Seed VC</t>
  </si>
  <si>
    <t xml:space="preserve">  ▸  4.2  Objetivos &amp; Necessidades da Aceleração  (7 pts)</t>
  </si>
  <si>
    <t>Q45</t>
  </si>
  <si>
    <t>★ Objetivo principal para os 12 meses de aceleração</t>
  </si>
  <si>
    <t>Q46</t>
  </si>
  <si>
    <t>★ Porque escolhe o Boost_Me Acelerador?</t>
  </si>
  <si>
    <t>Q47</t>
  </si>
  <si>
    <t>Que apoio específico espera receber?</t>
  </si>
  <si>
    <t>💡 Ex.: coaching comercial, ligação a investidores, RH…</t>
  </si>
  <si>
    <t>Q48</t>
  </si>
  <si>
    <t>Número atual de colaboradores</t>
  </si>
  <si>
    <t>Q49</t>
  </si>
  <si>
    <t>Tipos de impacto visados</t>
  </si>
  <si>
    <t>💡 Emprego · Inclusão · Digitalização · Ambiente…</t>
  </si>
  <si>
    <t>Q50</t>
  </si>
  <si>
    <t>★ Contribuição mensurável para o desenvolvimento da África Ocidental?</t>
  </si>
  <si>
    <t>Q51</t>
  </si>
  <si>
    <t>★ KPIs de impacto que já acompanha</t>
  </si>
  <si>
    <t>💡 Ex.: empregos criados, % de beneficiárias, toneladas de CO2 evitadas…</t>
  </si>
  <si>
    <t>Q52</t>
  </si>
  <si>
    <t>Pitch deck disponível?</t>
  </si>
  <si>
    <t>Q53</t>
  </si>
  <si>
    <t>Link do pitch deck (Google Slides, Canva, PDF Drive…)</t>
  </si>
  <si>
    <t>💡 Cole o link aqui</t>
  </si>
  <si>
    <t>Q54</t>
  </si>
  <si>
    <t>Link para o site ou demonstração do produto</t>
  </si>
  <si>
    <t>💡 URL do site ou da demonstração</t>
  </si>
  <si>
    <t>Q55</t>
  </si>
  <si>
    <t>★ Em 5 linhas no máximo: porque é que a sua startup merece ser acelerada agora? Qual é a sua vantagem competitiva sustentável?</t>
  </si>
  <si>
    <t>📬  boostme@eurekaconsultingbis.com  ·  +245 96 616 45 55  ·  Bissau, AV. Dr. Koumba Yalá</t>
  </si>
  <si>
    <t>🌾 Agritech &amp; Agricultura (cultivo, pecuária, pesca)</t>
  </si>
  <si>
    <t>Receitas &lt; 12 meses</t>
  </si>
  <si>
    <t>Sim</t>
  </si>
  <si>
    <t>Fundador a tempo integral</t>
  </si>
  <si>
    <t>0 — Sozinho(a)</t>
  </si>
  <si>
    <t>B2C — Venda direta a particulares</t>
  </si>
  <si>
    <t>&lt; 10% / mês</t>
  </si>
  <si>
    <t>Bootstrapping (fundos próprios)</t>
  </si>
  <si>
    <t>Angariar fundos (seed / série A)</t>
  </si>
  <si>
    <t>1–5 colaboradores</t>
  </si>
  <si>
    <t>💳 Fintech &amp; Serviços Financeiros (mobile money, poupança, crédito)</t>
  </si>
  <si>
    <t>Receitas há 1–3 anos</t>
  </si>
  <si>
    <t>Não</t>
  </si>
  <si>
    <t>Empregado assalariado</t>
  </si>
  <si>
    <t>1 cofundador</t>
  </si>
  <si>
    <t>B2B — Venda a empresas</t>
  </si>
  <si>
    <t>10–20% / mês</t>
  </si>
  <si>
    <t>Love money (família/amigos)</t>
  </si>
  <si>
    <t>Acelerar o crescimento comercial</t>
  </si>
  <si>
    <t>6–10 colaboradores</t>
  </si>
  <si>
    <t>🏥 Saúde &amp; Medtech (cuidados, telemedicina, farmácia)</t>
  </si>
  <si>
    <t>Receitas há 3+ anos / Crescimento confirmado</t>
  </si>
  <si>
    <t>Em curso</t>
  </si>
  <si>
    <t>Estudante</t>
  </si>
  <si>
    <t>2 cofundadores</t>
  </si>
  <si>
    <t>B2B2C — Através de empresas para particulares</t>
  </si>
  <si>
    <t>20–50% / mês</t>
  </si>
  <si>
    <t>Subvenção / Grant</t>
  </si>
  <si>
    <t>Em preparação</t>
  </si>
  <si>
    <t>Expansão regional (CEDEAO)</t>
  </si>
  <si>
    <t>11–25 colaboradores</t>
  </si>
  <si>
    <t>📚 Edtech &amp; Formação Profissional</t>
  </si>
  <si>
    <t>Consultor / Freelancer</t>
  </si>
  <si>
    <t>3+ cofundadores</t>
  </si>
  <si>
    <t>SaaS / Subscrição mensal ou anual</t>
  </si>
  <si>
    <t>&gt; 50% / mês</t>
  </si>
  <si>
    <t>Business Angel(s)</t>
  </si>
  <si>
    <t>Reforçar a equipa dirigente</t>
  </si>
  <si>
    <t>26–50 colaboradores</t>
  </si>
  <si>
    <t>🌿 Energia Verde &amp; Clima (solar, biomassa, água)</t>
  </si>
  <si>
    <t>Outro</t>
  </si>
  <si>
    <t>Comissão / Marketplace</t>
  </si>
  <si>
    <t>Sazonal / não linear</t>
  </si>
  <si>
    <t>Fundo de investimento (VC/PE)</t>
  </si>
  <si>
    <t>Estruturar as operações &amp; processos</t>
  </si>
  <si>
    <t>50+ colaboradores</t>
  </si>
  <si>
    <t>🚚 Transporte, Logística &amp; Mobilidade</t>
  </si>
  <si>
    <t>Freemium + upsell</t>
  </si>
  <si>
    <t>Empréstimo bancário / IMF</t>
  </si>
  <si>
    <t>Melhorar o produto / tecnologia</t>
  </si>
  <si>
    <t>🛒 Comércio &amp; Distribuição (e-commerce, marketplace)</t>
  </si>
  <si>
    <t>Licença / Royalties</t>
  </si>
  <si>
    <t>Crowdfunding</t>
  </si>
  <si>
    <t>Aceder a uma rede de parceiros</t>
  </si>
  <si>
    <t>🏗️ Construção, Imobiliário &amp; Habitação Acessível</t>
  </si>
  <si>
    <t>Impacto / Subvenção + receita comercial</t>
  </si>
  <si>
    <t>Várias fontes combinadas</t>
  </si>
  <si>
    <t>Todos estes objetivos</t>
  </si>
  <si>
    <t>💼 Serviços às Empresas &amp; Consultoria</t>
  </si>
  <si>
    <t>Nenhum financiamento externo até à data</t>
  </si>
  <si>
    <t>📱 Tecnologia &amp; Digital (SaaS, IA, dados, cibersegurança)</t>
  </si>
  <si>
    <t>🍽️ Agroalimentar &amp; Transformação Local</t>
  </si>
  <si>
    <t>🧵 Artesanato, Moda &amp; Indústrias Criativas</t>
  </si>
  <si>
    <t>🤝 Setor Informal &amp; PME (formalização, apoio)</t>
  </si>
  <si>
    <t>🌍 Turismo, Cultura &amp; Economia Local</t>
  </si>
  <si>
    <t>⚡ Energia Descentralizada (pay-as-you-go, mini-redes)</t>
  </si>
  <si>
    <t>💧 Água Potável &amp; Saneamento</t>
  </si>
  <si>
    <t>🏦 Microfinanças, Tontinas &amp; Inclusão Financeira</t>
  </si>
  <si>
    <t>👩‍⚕️ Bem-estar, Cosmética &amp; Produtos Naturais Locais</t>
  </si>
  <si>
    <t>📡 Media, Comunicação &amp; Informação Local</t>
  </si>
  <si>
    <t>🔧 Manutenção, Serviços Técnicos &amp; Eletricidade</t>
  </si>
  <si>
    <t>♻️ Economia Circular &amp; Gestão de Resíduos</t>
  </si>
  <si>
    <t>👶 Proteção Social, Infância &amp; Família</t>
  </si>
  <si>
    <t>⚖️ Legaltech, Governação &amp; Civic Tech</t>
  </si>
  <si>
    <t>🏋️ Desporto, Lazer &amp; Entretenimento</t>
  </si>
  <si>
    <t>🚜 Mecanização Agrícola &amp; Equipamentos Rurais</t>
  </si>
  <si>
    <t>🐟 Pesca Artesanal &amp; Economia Azul</t>
  </si>
  <si>
    <t>🌳 Ambiente, Floresta &amp; Biodiversidade</t>
  </si>
  <si>
    <t>🎓 Investigação, Inovação &amp; Valorização de I&amp;D</t>
  </si>
  <si>
    <t>🏠 Habitação &amp; Urbanismo (smart city africana)</t>
  </si>
  <si>
    <t>➕ Outro setor (especificar em Q3)</t>
  </si>
  <si>
    <t>🗣️  FICHA DE ENTREVISTA — AVALIAÇÃO DO ACELERADOR</t>
  </si>
  <si>
    <t>Objetivos: Crescimento · Resiliência · Estratégia · Liderança · Tração · Expansão  ·  Duração recomendada: 60–75 min</t>
  </si>
  <si>
    <t>Questão</t>
  </si>
  <si>
    <t>Notas da entrevista</t>
  </si>
  <si>
    <t>Nota 0–5</t>
  </si>
  <si>
    <t>Q1 ★</t>
  </si>
  <si>
    <t>Apresente as suas 3 métricas-chave (MRR, CAC, LTV) e a sua evolução ao longo de 6 meses.</t>
  </si>
  <si>
    <t>Q2 ★</t>
  </si>
  <si>
    <t>Qual é o canal de aquisição mais eficaz para si? Comprove com dados.</t>
  </si>
  <si>
    <t>Qual foi o seu maior erro de crescimento e como o corrigiu?</t>
  </si>
  <si>
    <t>Q4 ★</t>
  </si>
  <si>
    <t>Que adaptações de produto/serviço são necessárias para cada mercado-alvo?</t>
  </si>
  <si>
    <t>Quem são os seus concorrentes locais em cada país-alvo? Como se diferencia?</t>
  </si>
  <si>
    <t>Q7 ★</t>
  </si>
  <si>
    <t>Explique a sua unidade económica (CAC/LTV/margem bruta) e o seu percurso rumo à rentabilidade.</t>
  </si>
  <si>
    <t>Q8 ★</t>
  </si>
  <si>
    <t>Que montante pretende angariar? Qual é a utilização precisa dos fundos ao longo de 18 meses?</t>
  </si>
  <si>
    <t>Qual é o seu runway atual e como o prolonga sem angariar fundos?</t>
  </si>
  <si>
    <t>Q10 ★</t>
  </si>
  <si>
    <t>Como recrutou os seus melhores talentos? Qual é o seu plano de RH para a expansão?</t>
  </si>
  <si>
    <t>Descreva uma decisão difícil que tomou para proteger a cultura da empresa.</t>
  </si>
  <si>
    <t>Que competência em falta na sua equipa mais trava o seu crescimento?</t>
  </si>
  <si>
    <t>Q13 ★</t>
  </si>
  <si>
    <t>Mostre os seus OKRs ou roadmap para os próximos 12 meses. Como os acompanha?</t>
  </si>
  <si>
    <t>Q14 ★</t>
  </si>
  <si>
    <t>Conte uma crise operacional e como a sua equipa a superou.</t>
  </si>
  <si>
    <t>Qual é o seu processo de tomada de decisão rápida em situações de incerteza?</t>
  </si>
  <si>
    <t>Como mede o seu impacto social / ambiental? Partilhe KPIs concretos.</t>
  </si>
  <si>
    <t>Porque é que o Boost_Me Acelerador é o parceiro certo para si nesta fase?</t>
  </si>
  <si>
    <t>🎯  GRELHA DE AVALIAÇÃO — COMITÉ DE SELEÇÃO BOOST_ME ACELERADOR</t>
  </si>
  <si>
    <t>Pontuação: 0 = ausente  ·  1 = muito fraco  ·  2 = fraco  ·  3 = correto  ·  4 = bom  ·  5 = excelente</t>
  </si>
  <si>
    <t>Nome do candidato:</t>
  </si>
  <si>
    <t>Data:</t>
  </si>
  <si>
    <t>Avaliador:</t>
  </si>
  <si>
    <t xml:space="preserve">  🔗  Coluna D (Pond.) ligada a ⚖️ Ponderação · Pontuação ponderada calculada com base na coluna D local · Altere as % em ⚖️ Ponderação, a coluna D é atualizada, a pontuação é recalculada automaticamente</t>
  </si>
  <si>
    <t>Critério / Subcritério</t>
  </si>
  <si>
    <t>Nota  (0–5)</t>
  </si>
  <si>
    <t>Pontuação  Ponderada</t>
  </si>
  <si>
    <t>Observações</t>
  </si>
  <si>
    <t>PONDERAÇÃO GLOBAL DOS CRITÉRIOS — BOOST_ME ACELERADOR</t>
  </si>
  <si>
    <t>VISÃO GERAL DO LIVRO</t>
  </si>
  <si>
    <t>COMO PREENCHER O FORMULÁRIO (CANDIDATO)</t>
  </si>
  <si>
    <t>COMO AVALIAR (COMITÉ DE SELEÇÃO)</t>
  </si>
  <si>
    <t>CÓDIGO DE CORES DAS CÉLULAS</t>
  </si>
  <si>
    <t>CONTACTO &amp; SUBMISSÃO</t>
  </si>
  <si>
    <t>Separador 1 —  Guia</t>
  </si>
  <si>
    <t>Separador 2 —  Formulário</t>
  </si>
  <si>
    <t>Separador 3 — Avaliação</t>
  </si>
  <si>
    <t>Separador 4 —  Entrevista</t>
  </si>
  <si>
    <t>Separador 5 —  Ponderação</t>
  </si>
  <si>
    <t>Separador 6 —  Painel de Bordo</t>
  </si>
  <si>
    <t>Listas pendentes</t>
  </si>
  <si>
    <t>Campos obrigatórios</t>
  </si>
  <si>
    <t xml:space="preserve"> PONTUAÇÃO GLOBAL</t>
  </si>
  <si>
    <t xml:space="preserve"> PAINEL DE BORDO — SÍNTESE DAS PONTUAÇÕES</t>
  </si>
  <si>
    <t xml:space="preserve"> 1. Tração &amp; Crescimento</t>
  </si>
  <si>
    <t xml:space="preserve">  2. Estratégia de Expansão</t>
  </si>
  <si>
    <t xml:space="preserve">  3. Modelo Económico &amp; Rentabilidade</t>
  </si>
  <si>
    <t xml:space="preserve">  4. Liderança &amp; Equipa</t>
  </si>
  <si>
    <t xml:space="preserve">  5. Execução &amp; Resiliência</t>
  </si>
  <si>
    <t xml:space="preserve">  6. Impacto &amp; Visão de Longo Prazo</t>
  </si>
  <si>
    <t xml:space="preserve">  INFORMAÇÕES GERAIS</t>
  </si>
  <si>
    <t>Já participou num programa de incubação ou aceleração?</t>
  </si>
  <si>
    <t xml:space="preserve">  FUNDADOR &amp; EQUIPA   [20 pontos]</t>
  </si>
  <si>
    <t xml:space="preserve">  TRAÇÃO &amp; RECEITAS   [30 pontos]</t>
  </si>
  <si>
    <t xml:space="preserve">  MERCADO &amp; ESCALABILIDADE   [20 pontos]</t>
  </si>
  <si>
    <t xml:space="preserve">  ESTRATÉGIA &amp; FINANCIAMENTO   [15 pontos]</t>
  </si>
  <si>
    <t xml:space="preserve">  IMPACTO &amp; ALINHAMENTO ESTRATÉGICO   [15 pontos]</t>
  </si>
  <si>
    <t xml:space="preserve">  PERGUNTA FINAL — MUITO IMPORTANTE</t>
  </si>
  <si>
    <t xml:space="preserve"> EXCELENTE</t>
  </si>
  <si>
    <t xml:space="preserve"> PROMISSOR</t>
  </si>
  <si>
    <t xml:space="preserve"> A DESENVOLVER</t>
  </si>
  <si>
    <t xml:space="preserve"> INSUFICIENTE</t>
  </si>
  <si>
    <t xml:space="preserve">  FONTE ÚNICA — Altere as % na coluna E · As pontuações são recalculadas automaticamente em todos os separadores · A soma deve ser = 100%</t>
  </si>
  <si>
    <t>PONTUAÇÃO FINAL  /  100</t>
  </si>
  <si>
    <t>Qual é a sua visão a 5 anos para a empresa e para o ecossistema da Guiné-Bissau e da CEDEAO?</t>
  </si>
  <si>
    <t>Detalhe o seu plano de expansão na Guiné-Bissau e além para os próximos 12 meses (etapas, recursos, riscos).</t>
  </si>
  <si>
    <t>Dimensão &amp; conhecimento do mercado – Guiné-Bissau</t>
  </si>
  <si>
    <t xml:space="preserve">  ▸  3.2  Potencial de Escalabilidade – Guiné-Bissau e CEDEAO  (12 pts)</t>
  </si>
  <si>
    <t>★ Que mercados da Guiné-Bissau e da CEDEAO tenciona priorizar nos próximos 12–24 meses?</t>
  </si>
  <si>
    <t>GUIA DE UTILIZAÇÃO — Formulário de Candidatura Boost_Me ACELERADOR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</si>
</sst>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b/>
      <sz val="13"/>
      <color rgb="FFFFFFFF"/>
      <name val="Arial"/>
      <family val="2"/>
    </font>
    <font>
      <b/>
      <sz val="10"/>
      <color rgb="FFFFFFFF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i/>
      <sz val="9"/>
      <color rgb="FF595959"/>
      <name val="Arial"/>
      <family val="2"/>
    </font>
    <font>
      <b/>
      <sz val="11"/>
      <color rgb="FFFFFFFF"/>
      <name val="Arial"/>
      <family val="2"/>
    </font>
    <font>
      <i/>
      <sz val="8"/>
      <color rgb="FF808080"/>
      <name val="Arial"/>
      <family val="2"/>
    </font>
    <font>
      <b/>
      <sz val="9"/>
      <color rgb="FFFFFFFF"/>
      <name val="Arial"/>
      <family val="2"/>
    </font>
    <font>
      <i/>
      <sz val="8"/>
      <color rgb="FF595959"/>
      <name val="Arial"/>
      <family val="2"/>
    </font>
    <font>
      <b/>
      <sz val="12"/>
      <color rgb="FFFFFFFF"/>
      <name val="Arial"/>
      <family val="2"/>
    </font>
    <font>
      <i/>
      <sz val="9"/>
      <color rgb="FFC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color rgb="FF000000"/>
      <name val="Arial"/>
      <family val="2"/>
    </font>
    <font>
      <b/>
      <sz val="11"/>
      <name val="Arial"/>
      <family val="2"/>
    </font>
    <font>
      <b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C55A11"/>
      </patternFill>
    </fill>
    <fill>
      <patternFill patternType="solid">
        <fgColor rgb="FF1F6B75"/>
      </patternFill>
    </fill>
    <fill>
      <patternFill patternType="solid">
        <fgColor rgb="FF1F3864"/>
      </patternFill>
    </fill>
    <fill>
      <patternFill patternType="solid">
        <fgColor rgb="FFD6E4F0"/>
      </patternFill>
    </fill>
    <fill>
      <patternFill patternType="solid">
        <fgColor rgb="FF2E8B9A"/>
      </patternFill>
    </fill>
    <fill>
      <patternFill patternType="solid">
        <fgColor rgb="FFD9EAD3"/>
      </patternFill>
    </fill>
    <fill>
      <patternFill patternType="solid">
        <fgColor rgb="FFFFF2CC"/>
      </patternFill>
    </fill>
    <fill>
      <patternFill patternType="solid">
        <fgColor rgb="FFFCE4D6"/>
      </patternFill>
    </fill>
    <fill>
      <patternFill patternType="solid">
        <fgColor rgb="FFFF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8" fillId="3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9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9" fontId="13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center"/>
    </xf>
    <xf numFmtId="0" fontId="13" fillId="7" borderId="0" xfId="0" applyFont="1" applyFill="1" applyAlignment="1">
      <alignment horizontal="center"/>
    </xf>
    <xf numFmtId="0" fontId="13" fillId="7" borderId="0" xfId="0" applyFont="1" applyFill="1"/>
    <xf numFmtId="0" fontId="13" fillId="8" borderId="0" xfId="0" applyFont="1" applyFill="1" applyAlignment="1">
      <alignment horizontal="center"/>
    </xf>
    <xf numFmtId="0" fontId="13" fillId="8" borderId="0" xfId="0" applyFont="1" applyFill="1"/>
    <xf numFmtId="0" fontId="13" fillId="9" borderId="0" xfId="0" applyFont="1" applyFill="1" applyAlignment="1">
      <alignment horizontal="center"/>
    </xf>
    <xf numFmtId="0" fontId="13" fillId="9" borderId="0" xfId="0" applyFont="1" applyFill="1"/>
    <xf numFmtId="0" fontId="13" fillId="10" borderId="0" xfId="0" applyFont="1" applyFill="1" applyAlignment="1">
      <alignment horizontal="center"/>
    </xf>
    <xf numFmtId="0" fontId="13" fillId="10" borderId="0" xfId="0" applyFont="1" applyFill="1"/>
    <xf numFmtId="1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164" fontId="15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4" fillId="5" borderId="0" xfId="0" applyFont="1" applyFill="1" applyAlignment="1">
      <alignment horizontal="left" vertical="center" wrapText="1"/>
    </xf>
    <xf numFmtId="0" fontId="13" fillId="0" borderId="0" xfId="0" applyFont="1"/>
    <xf numFmtId="0" fontId="0" fillId="3" borderId="0" xfId="0" applyFill="1"/>
    <xf numFmtId="0" fontId="12" fillId="5" borderId="0" xfId="0" applyFont="1" applyFill="1" applyAlignment="1">
      <alignment horizontal="center"/>
    </xf>
    <xf numFmtId="2" fontId="12" fillId="0" borderId="0" xfId="0" applyNumberFormat="1" applyFont="1" applyAlignment="1">
      <alignment horizontal="center"/>
    </xf>
    <xf numFmtId="0" fontId="0" fillId="5" borderId="0" xfId="0" applyFill="1" applyAlignment="1">
      <alignment wrapText="1"/>
    </xf>
    <xf numFmtId="0" fontId="0" fillId="0" borderId="0" xfId="0" applyProtection="1"/>
    <xf numFmtId="0" fontId="3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0" fontId="7" fillId="0" borderId="0" xfId="0" applyFont="1" applyAlignment="1" applyProtection="1">
      <alignment horizontal="left" vertical="center" wrapText="1"/>
    </xf>
    <xf numFmtId="0" fontId="0" fillId="0" borderId="0" xfId="0" applyProtection="1">
      <protection locked="0"/>
    </xf>
    <xf numFmtId="0" fontId="8" fillId="3" borderId="0" xfId="0" applyFont="1" applyFill="1" applyAlignment="1" applyProtection="1">
      <alignment horizontal="center" vertical="center"/>
    </xf>
    <xf numFmtId="0" fontId="4" fillId="5" borderId="0" xfId="0" applyFont="1" applyFill="1" applyAlignment="1" applyProtection="1">
      <alignment horizontal="left" vertical="center" wrapText="1"/>
    </xf>
    <xf numFmtId="0" fontId="8" fillId="3" borderId="0" xfId="0" applyFont="1" applyFill="1" applyAlignment="1" applyProtection="1">
      <alignment horizontal="center" vertical="center"/>
      <protection locked="0"/>
    </xf>
    <xf numFmtId="0" fontId="4" fillId="5" borderId="0" xfId="0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center" vertical="center"/>
    </xf>
    <xf numFmtId="0" fontId="0" fillId="0" borderId="0" xfId="0"/>
    <xf numFmtId="0" fontId="2" fillId="3" borderId="0" xfId="0" applyFont="1" applyFill="1" applyAlignment="1">
      <alignment horizontal="left" vertical="center" wrapText="1"/>
    </xf>
    <xf numFmtId="0" fontId="4" fillId="5" borderId="0" xfId="0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center" vertical="center"/>
    </xf>
    <xf numFmtId="0" fontId="0" fillId="0" borderId="0" xfId="0" applyProtection="1"/>
    <xf numFmtId="0" fontId="8" fillId="6" borderId="0" xfId="0" applyFont="1" applyFill="1" applyAlignment="1" applyProtection="1">
      <alignment horizontal="left" vertical="center" wrapText="1"/>
    </xf>
    <xf numFmtId="0" fontId="6" fillId="4" borderId="0" xfId="0" applyFont="1" applyFill="1" applyAlignment="1" applyProtection="1">
      <alignment horizontal="left" vertical="center" wrapText="1"/>
    </xf>
    <xf numFmtId="0" fontId="0" fillId="0" borderId="0" xfId="0" applyProtection="1">
      <protection locked="0"/>
    </xf>
    <xf numFmtId="0" fontId="9" fillId="0" borderId="0" xfId="0" applyFont="1" applyAlignment="1" applyProtection="1">
      <alignment horizontal="left" vertical="center" wrapText="1"/>
    </xf>
    <xf numFmtId="0" fontId="5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0" fontId="2" fillId="2" borderId="0" xfId="0" applyFont="1" applyFill="1" applyAlignment="1" applyProtection="1">
      <alignment horizontal="left" vertical="center" wrapText="1"/>
    </xf>
    <xf numFmtId="0" fontId="10" fillId="2" borderId="0" xfId="0" applyFont="1" applyFill="1" applyAlignment="1">
      <alignment horizontal="center" vertical="center"/>
    </xf>
    <xf numFmtId="0" fontId="12" fillId="7" borderId="0" xfId="0" applyFont="1" applyFill="1"/>
    <xf numFmtId="0" fontId="6" fillId="4" borderId="0" xfId="0" applyFont="1" applyFill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2" fillId="10" borderId="0" xfId="0" applyFont="1" applyFill="1"/>
    <xf numFmtId="0" fontId="2" fillId="4" borderId="0" xfId="0" applyFont="1" applyFill="1" applyAlignment="1">
      <alignment horizontal="left" vertical="center" wrapText="1"/>
    </xf>
    <xf numFmtId="0" fontId="12" fillId="8" borderId="0" xfId="0" applyFont="1" applyFill="1"/>
    <xf numFmtId="0" fontId="5" fillId="0" borderId="0" xfId="0" applyFont="1" applyAlignment="1">
      <alignment horizontal="left" vertical="center" wrapText="1"/>
    </xf>
    <xf numFmtId="0" fontId="12" fillId="9" borderId="0" xfId="0" applyFont="1" applyFill="1"/>
    <xf numFmtId="0" fontId="3" fillId="0" borderId="0" xfId="0" applyFont="1" applyAlignment="1">
      <alignment horizontal="left" vertical="center" wrapText="1"/>
    </xf>
    <xf numFmtId="0" fontId="16" fillId="0" borderId="0" xfId="0" applyFont="1"/>
    <xf numFmtId="0" fontId="2" fillId="3" borderId="0" xfId="0" applyFont="1" applyFill="1" applyAlignment="1" applyProtection="1">
      <alignment horizontal="left" vertical="center" wrapText="1"/>
    </xf>
    <xf numFmtId="0" fontId="14" fillId="0" borderId="0" xfId="0" applyFont="1" applyAlignment="1" applyProtection="1">
      <alignment horizontal="left" vertical="center" wrapText="1"/>
    </xf>
    <xf numFmtId="0" fontId="10" fillId="2" borderId="0" xfId="0" applyFont="1" applyFill="1" applyAlignment="1" applyProtection="1">
      <alignment horizontal="center" vertical="center"/>
    </xf>
    <xf numFmtId="0" fontId="8" fillId="3" borderId="0" xfId="0" applyFont="1" applyFill="1" applyAlignment="1">
      <alignment horizontal="left" vertical="center"/>
    </xf>
    <xf numFmtId="0" fontId="4" fillId="5" borderId="0" xfId="0" applyFont="1" applyFill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1">
    <cellStyle name="Normal" xfId="0" builtinId="0"/>
  </cellStyles>
  <dxfs count="4">
    <dxf>
      <fill>
        <patternFill patternType="solid">
          <fgColor rgb="FFFFCCCC"/>
        </patternFill>
      </fill>
    </dxf>
    <dxf>
      <fill>
        <patternFill patternType="solid">
          <fgColor rgb="FFFCE4D6"/>
        </patternFill>
      </fill>
    </dxf>
    <dxf>
      <fill>
        <patternFill patternType="solid">
          <fgColor rgb="FFFFF2CC"/>
        </patternFill>
      </fill>
    </dxf>
    <dxf>
      <fill>
        <patternFill patternType="solid">
          <fgColor rgb="FFD9EAD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8"/>
  <sheetViews>
    <sheetView showGridLines="0" workbookViewId="0">
      <selection activeCell="G8" sqref="G8"/>
    </sheetView>
  </sheetViews>
  <sheetFormatPr defaultRowHeight="14.5" x14ac:dyDescent="0.35"/>
  <cols>
    <col min="1" max="1" width="3" customWidth="1"/>
    <col min="2" max="2" width="28" customWidth="1"/>
    <col min="3" max="3" width="55" customWidth="1"/>
    <col min="4" max="4" width="30" customWidth="1"/>
  </cols>
  <sheetData>
    <row r="1" spans="1:4" ht="30" customHeight="1" x14ac:dyDescent="0.35">
      <c r="A1" s="36" t="s">
        <v>446</v>
      </c>
      <c r="B1" s="37"/>
      <c r="C1" s="37"/>
      <c r="D1" s="37"/>
    </row>
    <row r="3" spans="1:4" x14ac:dyDescent="0.35">
      <c r="A3" s="38" t="s">
        <v>406</v>
      </c>
      <c r="B3" s="37"/>
      <c r="C3" s="37"/>
      <c r="D3" s="37"/>
    </row>
    <row r="4" spans="1:4" x14ac:dyDescent="0.35">
      <c r="B4" s="2" t="s">
        <v>411</v>
      </c>
      <c r="C4" s="3" t="s">
        <v>73</v>
      </c>
    </row>
    <row r="5" spans="1:4" x14ac:dyDescent="0.35">
      <c r="B5" s="2" t="s">
        <v>412</v>
      </c>
      <c r="C5" s="3" t="s">
        <v>74</v>
      </c>
    </row>
    <row r="6" spans="1:4" ht="23" x14ac:dyDescent="0.35">
      <c r="B6" s="2" t="s">
        <v>413</v>
      </c>
      <c r="C6" s="3" t="s">
        <v>75</v>
      </c>
    </row>
    <row r="7" spans="1:4" x14ac:dyDescent="0.35">
      <c r="B7" s="2" t="s">
        <v>414</v>
      </c>
      <c r="C7" s="3" t="s">
        <v>76</v>
      </c>
    </row>
    <row r="8" spans="1:4" x14ac:dyDescent="0.35">
      <c r="B8" s="2" t="s">
        <v>415</v>
      </c>
      <c r="C8" s="3" t="s">
        <v>77</v>
      </c>
    </row>
    <row r="9" spans="1:4" x14ac:dyDescent="0.35">
      <c r="B9" s="2" t="s">
        <v>416</v>
      </c>
      <c r="C9" s="3" t="s">
        <v>78</v>
      </c>
    </row>
    <row r="11" spans="1:4" x14ac:dyDescent="0.35">
      <c r="A11" s="38" t="s">
        <v>407</v>
      </c>
      <c r="B11" s="37"/>
      <c r="C11" s="37"/>
      <c r="D11" s="37"/>
    </row>
    <row r="12" spans="1:4" x14ac:dyDescent="0.35">
      <c r="B12" s="2" t="s">
        <v>79</v>
      </c>
      <c r="C12" s="3" t="s">
        <v>80</v>
      </c>
    </row>
    <row r="13" spans="1:4" x14ac:dyDescent="0.35">
      <c r="B13" s="2" t="s">
        <v>417</v>
      </c>
      <c r="C13" s="3" t="s">
        <v>81</v>
      </c>
    </row>
    <row r="14" spans="1:4" ht="23" x14ac:dyDescent="0.35">
      <c r="B14" s="2" t="s">
        <v>418</v>
      </c>
      <c r="C14" s="3" t="s">
        <v>82</v>
      </c>
    </row>
    <row r="15" spans="1:4" ht="23" x14ac:dyDescent="0.35">
      <c r="B15" s="2" t="s">
        <v>83</v>
      </c>
      <c r="C15" s="3" t="s">
        <v>84</v>
      </c>
    </row>
    <row r="16" spans="1:4" x14ac:dyDescent="0.35">
      <c r="B16" s="2" t="s">
        <v>85</v>
      </c>
      <c r="C16" s="3" t="s">
        <v>86</v>
      </c>
    </row>
    <row r="18" spans="1:4" x14ac:dyDescent="0.35">
      <c r="A18" s="38" t="s">
        <v>408</v>
      </c>
      <c r="B18" s="37"/>
      <c r="C18" s="37"/>
      <c r="D18" s="37"/>
    </row>
    <row r="19" spans="1:4" ht="23" x14ac:dyDescent="0.35">
      <c r="B19" s="2" t="s">
        <v>87</v>
      </c>
      <c r="C19" s="3" t="s">
        <v>88</v>
      </c>
    </row>
    <row r="20" spans="1:4" x14ac:dyDescent="0.35">
      <c r="B20" s="2" t="s">
        <v>89</v>
      </c>
      <c r="C20" s="3" t="s">
        <v>90</v>
      </c>
    </row>
    <row r="21" spans="1:4" x14ac:dyDescent="0.35">
      <c r="B21" s="2" t="s">
        <v>91</v>
      </c>
      <c r="C21" s="3" t="s">
        <v>92</v>
      </c>
    </row>
    <row r="22" spans="1:4" ht="23" x14ac:dyDescent="0.35">
      <c r="B22" s="2" t="s">
        <v>93</v>
      </c>
      <c r="C22" s="3" t="s">
        <v>94</v>
      </c>
    </row>
    <row r="23" spans="1:4" ht="23" x14ac:dyDescent="0.35">
      <c r="B23" s="2" t="s">
        <v>95</v>
      </c>
      <c r="C23" s="3" t="s">
        <v>96</v>
      </c>
    </row>
    <row r="24" spans="1:4" ht="23" x14ac:dyDescent="0.35">
      <c r="B24" s="2" t="s">
        <v>97</v>
      </c>
      <c r="C24" s="3" t="s">
        <v>98</v>
      </c>
    </row>
    <row r="26" spans="1:4" x14ac:dyDescent="0.35">
      <c r="A26" s="38" t="s">
        <v>409</v>
      </c>
      <c r="B26" s="37"/>
      <c r="C26" s="37"/>
      <c r="D26" s="37"/>
    </row>
    <row r="27" spans="1:4" ht="18" customHeight="1" x14ac:dyDescent="0.35">
      <c r="B27" s="2" t="s">
        <v>99</v>
      </c>
      <c r="C27" s="3" t="s">
        <v>100</v>
      </c>
    </row>
    <row r="28" spans="1:4" ht="18" customHeight="1" x14ac:dyDescent="0.35">
      <c r="B28" s="2" t="s">
        <v>101</v>
      </c>
      <c r="C28" s="3" t="s">
        <v>102</v>
      </c>
    </row>
    <row r="29" spans="1:4" ht="18" customHeight="1" x14ac:dyDescent="0.35">
      <c r="B29" s="2" t="s">
        <v>103</v>
      </c>
      <c r="C29" s="3" t="s">
        <v>104</v>
      </c>
    </row>
    <row r="30" spans="1:4" ht="18" customHeight="1" x14ac:dyDescent="0.35">
      <c r="B30" s="2" t="s">
        <v>105</v>
      </c>
      <c r="C30" s="3" t="s">
        <v>106</v>
      </c>
    </row>
    <row r="31" spans="1:4" ht="18" customHeight="1" x14ac:dyDescent="0.35">
      <c r="B31" s="2" t="s">
        <v>107</v>
      </c>
      <c r="C31" s="3" t="s">
        <v>108</v>
      </c>
    </row>
    <row r="32" spans="1:4" ht="18" customHeight="1" x14ac:dyDescent="0.35">
      <c r="B32" s="2" t="s">
        <v>109</v>
      </c>
      <c r="C32" s="3" t="s">
        <v>110</v>
      </c>
    </row>
    <row r="34" spans="1:4" x14ac:dyDescent="0.35">
      <c r="A34" s="38" t="s">
        <v>410</v>
      </c>
      <c r="B34" s="37"/>
      <c r="C34" s="37"/>
      <c r="D34" s="37"/>
    </row>
    <row r="35" spans="1:4" x14ac:dyDescent="0.35">
      <c r="B35" s="2" t="s">
        <v>111</v>
      </c>
      <c r="C35" s="3" t="s">
        <v>112</v>
      </c>
    </row>
    <row r="36" spans="1:4" x14ac:dyDescent="0.35">
      <c r="B36" s="2" t="s">
        <v>113</v>
      </c>
      <c r="C36" s="3" t="s">
        <v>114</v>
      </c>
    </row>
    <row r="37" spans="1:4" x14ac:dyDescent="0.35">
      <c r="B37" s="2" t="s">
        <v>115</v>
      </c>
      <c r="C37" s="3" t="s">
        <v>116</v>
      </c>
    </row>
    <row r="38" spans="1:4" ht="23" x14ac:dyDescent="0.35">
      <c r="B38" s="2" t="s">
        <v>117</v>
      </c>
      <c r="C38" s="3" t="s">
        <v>118</v>
      </c>
    </row>
  </sheetData>
  <mergeCells count="6">
    <mergeCell ref="A1:D1"/>
    <mergeCell ref="A18:D18"/>
    <mergeCell ref="A34:D34"/>
    <mergeCell ref="A26:D26"/>
    <mergeCell ref="A3:D3"/>
    <mergeCell ref="A11:D1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4"/>
  <sheetViews>
    <sheetView showGridLines="0" tabSelected="1" workbookViewId="0">
      <selection activeCell="C6" sqref="C6"/>
    </sheetView>
  </sheetViews>
  <sheetFormatPr defaultRowHeight="14.5" x14ac:dyDescent="0.35"/>
  <cols>
    <col min="1" max="1" width="5" style="27" customWidth="1"/>
    <col min="2" max="2" width="8" style="27" customWidth="1"/>
    <col min="3" max="3" width="38" style="27" customWidth="1"/>
    <col min="4" max="4" width="45" style="31" customWidth="1"/>
    <col min="5" max="5" width="28" style="27" customWidth="1"/>
  </cols>
  <sheetData>
    <row r="1" spans="1:5" ht="28" customHeight="1" x14ac:dyDescent="0.35">
      <c r="A1" s="40" t="s">
        <v>129</v>
      </c>
      <c r="B1" s="41"/>
      <c r="C1" s="41"/>
      <c r="D1" s="41"/>
      <c r="E1" s="41"/>
    </row>
    <row r="2" spans="1:5" ht="20.149999999999999" customHeight="1" x14ac:dyDescent="0.35">
      <c r="A2" s="46" t="s">
        <v>130</v>
      </c>
      <c r="B2" s="41"/>
      <c r="C2" s="41"/>
      <c r="D2" s="41"/>
      <c r="E2" s="41"/>
    </row>
    <row r="4" spans="1:5" ht="22" customHeight="1" x14ac:dyDescent="0.35">
      <c r="A4" s="43" t="s">
        <v>427</v>
      </c>
      <c r="B4" s="41"/>
      <c r="C4" s="41"/>
      <c r="D4" s="41"/>
      <c r="E4" s="41"/>
    </row>
    <row r="5" spans="1:5" ht="22" customHeight="1" x14ac:dyDescent="0.35">
      <c r="B5" s="28" t="s">
        <v>131</v>
      </c>
      <c r="C5" s="29" t="s">
        <v>132</v>
      </c>
      <c r="D5" s="39"/>
      <c r="E5" s="30" t="s">
        <v>133</v>
      </c>
    </row>
    <row r="6" spans="1:5" ht="22" customHeight="1" x14ac:dyDescent="0.35">
      <c r="B6" s="28" t="s">
        <v>134</v>
      </c>
      <c r="C6" s="29" t="s">
        <v>135</v>
      </c>
      <c r="D6" s="39" t="s">
        <v>136</v>
      </c>
    </row>
    <row r="7" spans="1:5" ht="22" customHeight="1" x14ac:dyDescent="0.35">
      <c r="B7" s="28" t="s">
        <v>137</v>
      </c>
      <c r="C7" s="29" t="s">
        <v>138</v>
      </c>
      <c r="D7" s="39"/>
      <c r="E7" s="30" t="s">
        <v>139</v>
      </c>
    </row>
    <row r="8" spans="1:5" ht="22" customHeight="1" x14ac:dyDescent="0.35">
      <c r="B8" s="28" t="s">
        <v>140</v>
      </c>
      <c r="C8" s="29" t="s">
        <v>141</v>
      </c>
      <c r="D8" s="39"/>
      <c r="E8" s="30" t="s">
        <v>142</v>
      </c>
    </row>
    <row r="9" spans="1:5" ht="22" customHeight="1" x14ac:dyDescent="0.35">
      <c r="B9" s="28" t="s">
        <v>143</v>
      </c>
      <c r="C9" s="29" t="s">
        <v>144</v>
      </c>
      <c r="D9" s="39" t="s">
        <v>136</v>
      </c>
    </row>
    <row r="10" spans="1:5" ht="22" customHeight="1" x14ac:dyDescent="0.35">
      <c r="B10" s="28" t="s">
        <v>145</v>
      </c>
      <c r="C10" s="29" t="s">
        <v>146</v>
      </c>
      <c r="D10" s="39"/>
      <c r="E10" s="30" t="s">
        <v>147</v>
      </c>
    </row>
    <row r="11" spans="1:5" ht="22" customHeight="1" x14ac:dyDescent="0.35">
      <c r="B11" s="28" t="s">
        <v>148</v>
      </c>
      <c r="C11" s="29" t="s">
        <v>428</v>
      </c>
      <c r="D11" s="39" t="s">
        <v>136</v>
      </c>
    </row>
    <row r="12" spans="1:5" ht="22" customHeight="1" x14ac:dyDescent="0.35">
      <c r="B12" s="28" t="s">
        <v>149</v>
      </c>
      <c r="C12" s="29" t="s">
        <v>150</v>
      </c>
      <c r="D12" s="39"/>
      <c r="E12" s="30" t="s">
        <v>151</v>
      </c>
    </row>
    <row r="14" spans="1:5" ht="22" customHeight="1" x14ac:dyDescent="0.35">
      <c r="A14" s="43" t="s">
        <v>429</v>
      </c>
      <c r="B14" s="41"/>
      <c r="C14" s="41"/>
      <c r="D14" s="41"/>
      <c r="E14" s="41"/>
    </row>
    <row r="15" spans="1:5" ht="18" customHeight="1" x14ac:dyDescent="0.35">
      <c r="B15" s="42" t="s">
        <v>152</v>
      </c>
      <c r="C15" s="41"/>
      <c r="D15" s="41"/>
      <c r="E15" s="41"/>
    </row>
    <row r="16" spans="1:5" ht="22" customHeight="1" x14ac:dyDescent="0.35">
      <c r="B16" s="28" t="s">
        <v>153</v>
      </c>
      <c r="C16" s="29" t="s">
        <v>154</v>
      </c>
      <c r="D16" s="39"/>
      <c r="E16" s="30" t="s">
        <v>155</v>
      </c>
    </row>
    <row r="17" spans="1:5" ht="22" customHeight="1" x14ac:dyDescent="0.35">
      <c r="B17" s="28" t="s">
        <v>156</v>
      </c>
      <c r="C17" s="29" t="s">
        <v>157</v>
      </c>
      <c r="D17" s="39"/>
      <c r="E17" s="30" t="s">
        <v>158</v>
      </c>
    </row>
    <row r="18" spans="1:5" ht="22" customHeight="1" x14ac:dyDescent="0.35">
      <c r="B18" s="28" t="s">
        <v>159</v>
      </c>
      <c r="C18" s="29" t="s">
        <v>160</v>
      </c>
      <c r="D18" s="39"/>
      <c r="E18" s="30" t="s">
        <v>161</v>
      </c>
    </row>
    <row r="19" spans="1:5" ht="22" customHeight="1" x14ac:dyDescent="0.35">
      <c r="B19" s="28" t="s">
        <v>162</v>
      </c>
      <c r="C19" s="29" t="s">
        <v>163</v>
      </c>
      <c r="D19" s="39"/>
      <c r="E19" s="30" t="s">
        <v>164</v>
      </c>
    </row>
    <row r="20" spans="1:5" ht="22" customHeight="1" x14ac:dyDescent="0.35">
      <c r="B20" s="28" t="s">
        <v>165</v>
      </c>
      <c r="C20" s="29" t="s">
        <v>166</v>
      </c>
      <c r="D20" s="39" t="s">
        <v>167</v>
      </c>
    </row>
    <row r="21" spans="1:5" ht="18" customHeight="1" x14ac:dyDescent="0.35">
      <c r="B21" s="42" t="s">
        <v>168</v>
      </c>
      <c r="C21" s="41"/>
      <c r="D21" s="41"/>
      <c r="E21" s="41"/>
    </row>
    <row r="22" spans="1:5" ht="22" customHeight="1" x14ac:dyDescent="0.35">
      <c r="B22" s="28" t="s">
        <v>169</v>
      </c>
      <c r="C22" s="29" t="s">
        <v>170</v>
      </c>
      <c r="D22" s="39"/>
      <c r="E22" s="30" t="s">
        <v>171</v>
      </c>
    </row>
    <row r="23" spans="1:5" ht="18" customHeight="1" x14ac:dyDescent="0.35">
      <c r="B23" s="42" t="s">
        <v>172</v>
      </c>
      <c r="C23" s="41"/>
      <c r="D23" s="41"/>
      <c r="E23" s="41"/>
    </row>
    <row r="24" spans="1:5" ht="40" customHeight="1" x14ac:dyDescent="0.35">
      <c r="B24" s="28" t="s">
        <v>173</v>
      </c>
      <c r="C24" s="29" t="s">
        <v>174</v>
      </c>
      <c r="D24" s="39"/>
      <c r="E24" s="44"/>
    </row>
    <row r="25" spans="1:5" ht="40" customHeight="1" x14ac:dyDescent="0.35">
      <c r="B25" s="28" t="s">
        <v>175</v>
      </c>
      <c r="C25" s="29" t="s">
        <v>176</v>
      </c>
      <c r="D25" s="39"/>
      <c r="E25" s="44"/>
    </row>
    <row r="26" spans="1:5" ht="18" customHeight="1" x14ac:dyDescent="0.35">
      <c r="B26" s="42" t="s">
        <v>177</v>
      </c>
      <c r="C26" s="41"/>
      <c r="D26" s="41"/>
      <c r="E26" s="41"/>
    </row>
    <row r="27" spans="1:5" ht="22" customHeight="1" x14ac:dyDescent="0.35">
      <c r="B27" s="28" t="s">
        <v>178</v>
      </c>
      <c r="C27" s="29" t="s">
        <v>179</v>
      </c>
      <c r="D27" s="39" t="s">
        <v>180</v>
      </c>
    </row>
    <row r="28" spans="1:5" ht="22" customHeight="1" x14ac:dyDescent="0.35">
      <c r="B28" s="28" t="s">
        <v>181</v>
      </c>
      <c r="C28" s="29" t="s">
        <v>182</v>
      </c>
      <c r="D28" s="39"/>
      <c r="E28" s="30" t="s">
        <v>183</v>
      </c>
    </row>
    <row r="30" spans="1:5" ht="22" customHeight="1" x14ac:dyDescent="0.35">
      <c r="A30" s="43" t="s">
        <v>430</v>
      </c>
      <c r="B30" s="41"/>
      <c r="C30" s="41"/>
      <c r="D30" s="41"/>
      <c r="E30" s="41"/>
    </row>
    <row r="31" spans="1:5" ht="18" customHeight="1" x14ac:dyDescent="0.35">
      <c r="B31" s="42" t="s">
        <v>184</v>
      </c>
      <c r="C31" s="41"/>
      <c r="D31" s="41"/>
      <c r="E31" s="41"/>
    </row>
    <row r="32" spans="1:5" ht="22" customHeight="1" x14ac:dyDescent="0.35">
      <c r="B32" s="28" t="s">
        <v>185</v>
      </c>
      <c r="C32" s="29" t="s">
        <v>186</v>
      </c>
      <c r="D32" s="39"/>
      <c r="E32" s="30" t="s">
        <v>187</v>
      </c>
    </row>
    <row r="33" spans="2:5" ht="22" customHeight="1" x14ac:dyDescent="0.35">
      <c r="B33" s="28" t="s">
        <v>188</v>
      </c>
      <c r="C33" s="29" t="s">
        <v>189</v>
      </c>
      <c r="D33" s="39"/>
      <c r="E33" s="30" t="s">
        <v>190</v>
      </c>
    </row>
    <row r="34" spans="2:5" ht="22" customHeight="1" x14ac:dyDescent="0.35">
      <c r="B34" s="28" t="s">
        <v>191</v>
      </c>
      <c r="C34" s="29" t="s">
        <v>192</v>
      </c>
      <c r="D34" s="39" t="s">
        <v>136</v>
      </c>
    </row>
    <row r="35" spans="2:5" ht="22" customHeight="1" x14ac:dyDescent="0.35">
      <c r="B35" s="28" t="s">
        <v>193</v>
      </c>
      <c r="C35" s="29" t="s">
        <v>194</v>
      </c>
      <c r="D35" s="39"/>
      <c r="E35" s="30" t="s">
        <v>195</v>
      </c>
    </row>
    <row r="36" spans="2:5" ht="22" customHeight="1" x14ac:dyDescent="0.35">
      <c r="B36" s="28" t="s">
        <v>196</v>
      </c>
      <c r="C36" s="29" t="s">
        <v>197</v>
      </c>
      <c r="D36" s="39" t="s">
        <v>136</v>
      </c>
    </row>
    <row r="37" spans="2:5" ht="22" customHeight="1" x14ac:dyDescent="0.35">
      <c r="B37" s="28" t="s">
        <v>198</v>
      </c>
      <c r="C37" s="29" t="s">
        <v>199</v>
      </c>
      <c r="D37" s="39" t="s">
        <v>136</v>
      </c>
    </row>
    <row r="38" spans="2:5" ht="22" customHeight="1" x14ac:dyDescent="0.35">
      <c r="B38" s="28" t="s">
        <v>200</v>
      </c>
      <c r="C38" s="29" t="s">
        <v>201</v>
      </c>
      <c r="D38" s="39"/>
      <c r="E38" s="30" t="s">
        <v>202</v>
      </c>
    </row>
    <row r="39" spans="2:5" ht="18" customHeight="1" x14ac:dyDescent="0.35">
      <c r="B39" s="42" t="s">
        <v>203</v>
      </c>
      <c r="C39" s="41"/>
      <c r="D39" s="41"/>
      <c r="E39" s="41"/>
    </row>
    <row r="40" spans="2:5" ht="30" customHeight="1" x14ac:dyDescent="0.35">
      <c r="B40" s="28" t="s">
        <v>204</v>
      </c>
      <c r="C40" s="29" t="s">
        <v>205</v>
      </c>
      <c r="D40" s="39"/>
    </row>
    <row r="41" spans="2:5" ht="22" customHeight="1" x14ac:dyDescent="0.35">
      <c r="B41" s="28" t="s">
        <v>206</v>
      </c>
      <c r="C41" s="29" t="s">
        <v>207</v>
      </c>
      <c r="D41" s="39"/>
      <c r="E41" s="30" t="s">
        <v>208</v>
      </c>
    </row>
    <row r="42" spans="2:5" ht="22" customHeight="1" x14ac:dyDescent="0.35">
      <c r="B42" s="28" t="s">
        <v>209</v>
      </c>
      <c r="C42" s="29" t="s">
        <v>210</v>
      </c>
      <c r="D42" s="39" t="s">
        <v>136</v>
      </c>
    </row>
    <row r="43" spans="2:5" ht="22" customHeight="1" x14ac:dyDescent="0.35">
      <c r="B43" s="28" t="s">
        <v>211</v>
      </c>
      <c r="C43" s="29" t="s">
        <v>212</v>
      </c>
      <c r="D43" s="39"/>
      <c r="E43" s="30" t="s">
        <v>213</v>
      </c>
    </row>
    <row r="44" spans="2:5" ht="18" customHeight="1" x14ac:dyDescent="0.35">
      <c r="B44" s="42" t="s">
        <v>214</v>
      </c>
      <c r="C44" s="41"/>
      <c r="D44" s="41"/>
      <c r="E44" s="41"/>
    </row>
    <row r="45" spans="2:5" ht="22" customHeight="1" x14ac:dyDescent="0.35">
      <c r="B45" s="28" t="s">
        <v>215</v>
      </c>
      <c r="C45" s="29" t="s">
        <v>216</v>
      </c>
      <c r="D45" s="39"/>
      <c r="E45" s="30" t="s">
        <v>217</v>
      </c>
    </row>
    <row r="46" spans="2:5" ht="22" customHeight="1" x14ac:dyDescent="0.35">
      <c r="B46" s="28" t="s">
        <v>218</v>
      </c>
      <c r="C46" s="29" t="s">
        <v>219</v>
      </c>
      <c r="D46" s="39"/>
      <c r="E46" s="30" t="s">
        <v>220</v>
      </c>
    </row>
    <row r="47" spans="2:5" ht="22" customHeight="1" x14ac:dyDescent="0.35">
      <c r="B47" s="28" t="s">
        <v>221</v>
      </c>
      <c r="C47" s="29" t="s">
        <v>222</v>
      </c>
      <c r="D47" s="39"/>
      <c r="E47" s="30" t="s">
        <v>223</v>
      </c>
    </row>
    <row r="48" spans="2:5" ht="22" customHeight="1" x14ac:dyDescent="0.35">
      <c r="B48" s="28" t="s">
        <v>224</v>
      </c>
      <c r="C48" s="29" t="s">
        <v>225</v>
      </c>
      <c r="D48" s="39" t="s">
        <v>136</v>
      </c>
    </row>
    <row r="50" spans="1:5" ht="22" customHeight="1" x14ac:dyDescent="0.35">
      <c r="A50" s="43" t="s">
        <v>431</v>
      </c>
      <c r="B50" s="41"/>
      <c r="C50" s="41"/>
      <c r="D50" s="41"/>
      <c r="E50" s="41"/>
    </row>
    <row r="51" spans="1:5" ht="18" customHeight="1" x14ac:dyDescent="0.35">
      <c r="B51" s="42" t="s">
        <v>226</v>
      </c>
      <c r="C51" s="41"/>
      <c r="D51" s="41"/>
      <c r="E51" s="41"/>
    </row>
    <row r="52" spans="1:5" ht="22" customHeight="1" x14ac:dyDescent="0.35">
      <c r="B52" s="28" t="s">
        <v>227</v>
      </c>
      <c r="C52" s="29" t="s">
        <v>228</v>
      </c>
      <c r="D52" s="39"/>
      <c r="E52" s="30" t="s">
        <v>229</v>
      </c>
    </row>
    <row r="53" spans="1:5" ht="22" customHeight="1" x14ac:dyDescent="0.35">
      <c r="B53" s="28" t="s">
        <v>230</v>
      </c>
      <c r="C53" s="29" t="s">
        <v>231</v>
      </c>
      <c r="D53" s="39"/>
      <c r="E53" s="30" t="s">
        <v>232</v>
      </c>
    </row>
    <row r="54" spans="1:5" ht="22" customHeight="1" x14ac:dyDescent="0.35">
      <c r="B54" s="28" t="s">
        <v>233</v>
      </c>
      <c r="C54" s="29" t="s">
        <v>234</v>
      </c>
      <c r="D54" s="39" t="s">
        <v>136</v>
      </c>
    </row>
    <row r="55" spans="1:5" ht="18" customHeight="1" x14ac:dyDescent="0.35">
      <c r="B55" s="42" t="s">
        <v>444</v>
      </c>
      <c r="C55" s="41"/>
      <c r="D55" s="41"/>
      <c r="E55" s="41"/>
    </row>
    <row r="56" spans="1:5" ht="30" customHeight="1" x14ac:dyDescent="0.35">
      <c r="B56" s="28" t="s">
        <v>235</v>
      </c>
      <c r="C56" s="29" t="s">
        <v>445</v>
      </c>
      <c r="D56" s="39"/>
      <c r="E56" s="30" t="s">
        <v>236</v>
      </c>
    </row>
    <row r="57" spans="1:5" ht="22" customHeight="1" x14ac:dyDescent="0.35">
      <c r="B57" s="28" t="s">
        <v>237</v>
      </c>
      <c r="C57" s="29" t="s">
        <v>238</v>
      </c>
      <c r="D57" s="39" t="s">
        <v>136</v>
      </c>
    </row>
    <row r="58" spans="1:5" ht="30" customHeight="1" x14ac:dyDescent="0.35">
      <c r="B58" s="28" t="s">
        <v>239</v>
      </c>
      <c r="C58" s="29" t="s">
        <v>240</v>
      </c>
      <c r="D58" s="39"/>
      <c r="E58" s="30" t="s">
        <v>241</v>
      </c>
    </row>
    <row r="59" spans="1:5" ht="30" customHeight="1" x14ac:dyDescent="0.35">
      <c r="B59" s="28" t="s">
        <v>242</v>
      </c>
      <c r="C59" s="29" t="s">
        <v>243</v>
      </c>
      <c r="D59" s="39"/>
      <c r="E59" s="30" t="s">
        <v>244</v>
      </c>
    </row>
    <row r="61" spans="1:5" ht="22" customHeight="1" x14ac:dyDescent="0.35">
      <c r="A61" s="43" t="s">
        <v>432</v>
      </c>
      <c r="B61" s="41"/>
      <c r="C61" s="41"/>
      <c r="D61" s="41"/>
      <c r="E61" s="41"/>
    </row>
    <row r="62" spans="1:5" ht="18" customHeight="1" x14ac:dyDescent="0.35">
      <c r="B62" s="42" t="s">
        <v>245</v>
      </c>
      <c r="C62" s="41"/>
      <c r="D62" s="41"/>
      <c r="E62" s="41"/>
    </row>
    <row r="63" spans="1:5" ht="22" customHeight="1" x14ac:dyDescent="0.35">
      <c r="B63" s="28" t="s">
        <v>246</v>
      </c>
      <c r="C63" s="29" t="s">
        <v>247</v>
      </c>
      <c r="D63" s="39" t="s">
        <v>136</v>
      </c>
    </row>
    <row r="64" spans="1:5" ht="22" customHeight="1" x14ac:dyDescent="0.35">
      <c r="B64" s="28" t="s">
        <v>248</v>
      </c>
      <c r="C64" s="29" t="s">
        <v>249</v>
      </c>
      <c r="D64" s="39"/>
      <c r="E64" s="30" t="s">
        <v>250</v>
      </c>
    </row>
    <row r="65" spans="1:5" ht="22" customHeight="1" x14ac:dyDescent="0.35">
      <c r="B65" s="28" t="s">
        <v>251</v>
      </c>
      <c r="C65" s="29" t="s">
        <v>252</v>
      </c>
      <c r="D65" s="39" t="s">
        <v>136</v>
      </c>
    </row>
    <row r="66" spans="1:5" ht="22" customHeight="1" x14ac:dyDescent="0.35">
      <c r="B66" s="28" t="s">
        <v>253</v>
      </c>
      <c r="C66" s="29" t="s">
        <v>254</v>
      </c>
      <c r="D66" s="39"/>
      <c r="E66" s="30" t="s">
        <v>255</v>
      </c>
    </row>
    <row r="67" spans="1:5" ht="18" customHeight="1" x14ac:dyDescent="0.35">
      <c r="B67" s="42" t="s">
        <v>256</v>
      </c>
      <c r="C67" s="41"/>
      <c r="D67" s="41"/>
      <c r="E67" s="41"/>
    </row>
    <row r="68" spans="1:5" ht="22" customHeight="1" x14ac:dyDescent="0.35">
      <c r="B68" s="28" t="s">
        <v>257</v>
      </c>
      <c r="C68" s="29" t="s">
        <v>258</v>
      </c>
      <c r="D68" s="39" t="s">
        <v>136</v>
      </c>
    </row>
    <row r="69" spans="1:5" ht="30" customHeight="1" x14ac:dyDescent="0.35">
      <c r="B69" s="28" t="s">
        <v>259</v>
      </c>
      <c r="C69" s="29" t="s">
        <v>260</v>
      </c>
      <c r="D69" s="39"/>
    </row>
    <row r="70" spans="1:5" ht="22" customHeight="1" x14ac:dyDescent="0.35">
      <c r="B70" s="28" t="s">
        <v>261</v>
      </c>
      <c r="C70" s="29" t="s">
        <v>262</v>
      </c>
      <c r="D70" s="39"/>
      <c r="E70" s="30" t="s">
        <v>263</v>
      </c>
    </row>
    <row r="71" spans="1:5" ht="22" customHeight="1" x14ac:dyDescent="0.35">
      <c r="B71" s="28" t="s">
        <v>264</v>
      </c>
      <c r="C71" s="29" t="s">
        <v>265</v>
      </c>
      <c r="D71" s="39" t="s">
        <v>136</v>
      </c>
    </row>
    <row r="73" spans="1:5" ht="22" customHeight="1" x14ac:dyDescent="0.35">
      <c r="A73" s="43" t="s">
        <v>433</v>
      </c>
      <c r="B73" s="41"/>
      <c r="C73" s="41"/>
      <c r="D73" s="41"/>
      <c r="E73" s="41"/>
    </row>
    <row r="74" spans="1:5" ht="22" customHeight="1" x14ac:dyDescent="0.35">
      <c r="B74" s="28" t="s">
        <v>266</v>
      </c>
      <c r="C74" s="29" t="s">
        <v>267</v>
      </c>
      <c r="D74" s="39"/>
      <c r="E74" s="30" t="s">
        <v>268</v>
      </c>
    </row>
    <row r="75" spans="1:5" ht="30" customHeight="1" x14ac:dyDescent="0.35">
      <c r="B75" s="28" t="s">
        <v>269</v>
      </c>
      <c r="C75" s="29" t="s">
        <v>270</v>
      </c>
      <c r="D75" s="39"/>
    </row>
    <row r="76" spans="1:5" ht="30" customHeight="1" x14ac:dyDescent="0.35">
      <c r="B76" s="28" t="s">
        <v>271</v>
      </c>
      <c r="C76" s="29" t="s">
        <v>272</v>
      </c>
      <c r="D76" s="39"/>
      <c r="E76" s="30" t="s">
        <v>273</v>
      </c>
    </row>
    <row r="77" spans="1:5" ht="22" customHeight="1" x14ac:dyDescent="0.35">
      <c r="B77" s="28" t="s">
        <v>274</v>
      </c>
      <c r="C77" s="29" t="s">
        <v>275</v>
      </c>
      <c r="D77" s="39" t="s">
        <v>136</v>
      </c>
    </row>
    <row r="78" spans="1:5" ht="22" customHeight="1" x14ac:dyDescent="0.35">
      <c r="B78" s="28" t="s">
        <v>276</v>
      </c>
      <c r="C78" s="29" t="s">
        <v>277</v>
      </c>
      <c r="D78" s="39"/>
      <c r="E78" s="30" t="s">
        <v>278</v>
      </c>
    </row>
    <row r="79" spans="1:5" ht="22" customHeight="1" x14ac:dyDescent="0.35">
      <c r="B79" s="28" t="s">
        <v>279</v>
      </c>
      <c r="C79" s="29" t="s">
        <v>280</v>
      </c>
      <c r="D79" s="39"/>
      <c r="E79" s="30" t="s">
        <v>281</v>
      </c>
    </row>
    <row r="81" spans="1:5" ht="22" customHeight="1" x14ac:dyDescent="0.35">
      <c r="A81" s="48" t="s">
        <v>434</v>
      </c>
      <c r="B81" s="41"/>
      <c r="C81" s="41"/>
      <c r="D81" s="41"/>
      <c r="E81" s="41"/>
    </row>
    <row r="82" spans="1:5" ht="80.150000000000006" customHeight="1" x14ac:dyDescent="0.35">
      <c r="B82" s="28" t="s">
        <v>282</v>
      </c>
      <c r="C82" s="47" t="s">
        <v>283</v>
      </c>
      <c r="D82" s="39"/>
      <c r="E82" s="44"/>
    </row>
    <row r="84" spans="1:5" x14ac:dyDescent="0.35">
      <c r="A84" s="45" t="s">
        <v>284</v>
      </c>
      <c r="B84" s="41"/>
      <c r="C84" s="41"/>
      <c r="D84" s="41"/>
      <c r="E84" s="41"/>
    </row>
  </sheetData>
  <sheetProtection sheet="1" objects="1" scenarios="1" autoFilter="0"/>
  <mergeCells count="77">
    <mergeCell ref="D12"/>
    <mergeCell ref="D82:E82"/>
    <mergeCell ref="D53"/>
    <mergeCell ref="D47"/>
    <mergeCell ref="D28"/>
    <mergeCell ref="D37"/>
    <mergeCell ref="D79"/>
    <mergeCell ref="B62:E62"/>
    <mergeCell ref="D63"/>
    <mergeCell ref="A81:E81"/>
    <mergeCell ref="D78"/>
    <mergeCell ref="D16"/>
    <mergeCell ref="D71"/>
    <mergeCell ref="D18"/>
    <mergeCell ref="D58"/>
    <mergeCell ref="A73:E73"/>
    <mergeCell ref="B51:E51"/>
    <mergeCell ref="A84:E84"/>
    <mergeCell ref="A50:E50"/>
    <mergeCell ref="D36"/>
    <mergeCell ref="A2:E2"/>
    <mergeCell ref="D6"/>
    <mergeCell ref="D77"/>
    <mergeCell ref="D11"/>
    <mergeCell ref="D25:E25"/>
    <mergeCell ref="D75"/>
    <mergeCell ref="D48"/>
    <mergeCell ref="B44:E44"/>
    <mergeCell ref="A30:E30"/>
    <mergeCell ref="D56"/>
    <mergeCell ref="C82"/>
    <mergeCell ref="D38"/>
    <mergeCell ref="D19"/>
    <mergeCell ref="D20"/>
    <mergeCell ref="D22"/>
    <mergeCell ref="D45"/>
    <mergeCell ref="D40"/>
    <mergeCell ref="D32"/>
    <mergeCell ref="D34"/>
    <mergeCell ref="D27"/>
    <mergeCell ref="D41"/>
    <mergeCell ref="B23:E23"/>
    <mergeCell ref="D24:E24"/>
    <mergeCell ref="D43"/>
    <mergeCell ref="D33"/>
    <mergeCell ref="D42"/>
    <mergeCell ref="D35"/>
    <mergeCell ref="D74"/>
    <mergeCell ref="D65"/>
    <mergeCell ref="D52"/>
    <mergeCell ref="D76"/>
    <mergeCell ref="D59"/>
    <mergeCell ref="D69"/>
    <mergeCell ref="B67:E67"/>
    <mergeCell ref="D57"/>
    <mergeCell ref="D70"/>
    <mergeCell ref="D66"/>
    <mergeCell ref="D68"/>
    <mergeCell ref="D64"/>
    <mergeCell ref="B55:E55"/>
    <mergeCell ref="A61:E61"/>
    <mergeCell ref="D9"/>
    <mergeCell ref="A1:E1"/>
    <mergeCell ref="D54"/>
    <mergeCell ref="D46"/>
    <mergeCell ref="B31:E31"/>
    <mergeCell ref="B21:E21"/>
    <mergeCell ref="B39:E39"/>
    <mergeCell ref="D17"/>
    <mergeCell ref="A4:E4"/>
    <mergeCell ref="D5"/>
    <mergeCell ref="B26:E26"/>
    <mergeCell ref="A14:E14"/>
    <mergeCell ref="D7"/>
    <mergeCell ref="D8"/>
    <mergeCell ref="B15:E15"/>
    <mergeCell ref="D10"/>
  </mergeCell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disablePrompts="1" count="12">
        <x14:dataValidation type="list" allowBlank="1" xr:uid="{00000000-0002-0000-0300-000000000000}">
          <x14:formula1>
            <xm:f>'🗂️ Listas'!$A$1:$A$30</xm:f>
          </x14:formula1>
          <xm:sqref>D6</xm:sqref>
        </x14:dataValidation>
        <x14:dataValidation type="list" allowBlank="1" xr:uid="{00000000-0002-0000-0300-000001000000}">
          <x14:formula1>
            <xm:f>'🗂️ Listas'!$B$1:$B$3</xm:f>
          </x14:formula1>
          <xm:sqref>D9</xm:sqref>
        </x14:dataValidation>
        <x14:dataValidation type="list" allowBlank="1" xr:uid="{00000000-0002-0000-0300-000002000000}">
          <x14:formula1>
            <xm:f>'🗂️ Listas'!$C$1:$C$2</xm:f>
          </x14:formula1>
          <xm:sqref>D11 D65 D42 D37</xm:sqref>
        </x14:dataValidation>
        <x14:dataValidation type="list" allowBlank="1" xr:uid="{00000000-0002-0000-0300-000003000000}">
          <x14:formula1>
            <xm:f>'🗂️ Listas'!$E$1:$E$5</xm:f>
          </x14:formula1>
          <xm:sqref>D20</xm:sqref>
        </x14:dataValidation>
        <x14:dataValidation type="list" allowBlank="1" xr:uid="{00000000-0002-0000-0300-000004000000}">
          <x14:formula1>
            <xm:f>'🗂️ Listas'!$F$1:$F$4</xm:f>
          </x14:formula1>
          <xm:sqref>D27</xm:sqref>
        </x14:dataValidation>
        <x14:dataValidation type="list" allowBlank="1" xr:uid="{00000000-0002-0000-0300-000005000000}">
          <x14:formula1>
            <xm:f>'🗂️ Listas'!$H$1:$H$5</xm:f>
          </x14:formula1>
          <xm:sqref>D34</xm:sqref>
        </x14:dataValidation>
        <x14:dataValidation type="list" allowBlank="1" xr:uid="{00000000-0002-0000-0300-000006000000}">
          <x14:formula1>
            <xm:f>'🗂️ Listas'!$G$1:$G$9</xm:f>
          </x14:formula1>
          <xm:sqref>D36</xm:sqref>
        </x14:dataValidation>
        <x14:dataValidation type="list" allowBlank="1" xr:uid="{00000000-0002-0000-0300-000009000000}">
          <x14:formula1>
            <xm:f>'🗂️ Listas'!$D$1:$D$3</xm:f>
          </x14:formula1>
          <xm:sqref>D48 D57 D54</xm:sqref>
        </x14:dataValidation>
        <x14:dataValidation type="list" allowBlank="1" xr:uid="{00000000-0002-0000-0300-00000C000000}">
          <x14:formula1>
            <xm:f>'🗂️ Listas'!$I$1:$I$9</xm:f>
          </x14:formula1>
          <xm:sqref>D63</xm:sqref>
        </x14:dataValidation>
        <x14:dataValidation type="list" allowBlank="1" xr:uid="{00000000-0002-0000-0300-00000E000000}">
          <x14:formula1>
            <xm:f>'🗂️ Listas'!$K$1:$K$8</xm:f>
          </x14:formula1>
          <xm:sqref>D68</xm:sqref>
        </x14:dataValidation>
        <x14:dataValidation type="list" allowBlank="1" xr:uid="{00000000-0002-0000-0300-00000F000000}">
          <x14:formula1>
            <xm:f>'🗂️ Listas'!$L$1:$L$5</xm:f>
          </x14:formula1>
          <xm:sqref>D71</xm:sqref>
        </x14:dataValidation>
        <x14:dataValidation type="list" allowBlank="1" xr:uid="{00000000-0002-0000-0300-000010000000}">
          <x14:formula1>
            <xm:f>'🗂️ Listas'!$J$1:$J$3</xm:f>
          </x14:formula1>
          <xm:sqref>D77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showGridLines="0" workbookViewId="0">
      <selection activeCell="G8" sqref="G8"/>
    </sheetView>
  </sheetViews>
  <sheetFormatPr defaultRowHeight="14.5" x14ac:dyDescent="0.35"/>
  <cols>
    <col min="1" max="1" width="5" customWidth="1"/>
    <col min="2" max="2" width="28" customWidth="1"/>
    <col min="3" max="3" width="35" customWidth="1"/>
    <col min="4" max="4" width="28" customWidth="1"/>
    <col min="5" max="6" width="10" customWidth="1"/>
    <col min="7" max="7" width="12" customWidth="1"/>
    <col min="8" max="8" width="35" customWidth="1"/>
  </cols>
  <sheetData>
    <row r="1" spans="1:8" ht="25" customHeight="1" x14ac:dyDescent="0.35">
      <c r="A1" s="49" t="s">
        <v>405</v>
      </c>
      <c r="B1" s="37"/>
      <c r="C1" s="37"/>
      <c r="D1" s="37"/>
      <c r="E1" s="37"/>
      <c r="F1" s="37"/>
      <c r="G1" s="37"/>
      <c r="H1" s="37"/>
    </row>
    <row r="2" spans="1:8" ht="16" customHeight="1" x14ac:dyDescent="0.35">
      <c r="A2" s="56" t="s">
        <v>0</v>
      </c>
      <c r="B2" s="37"/>
      <c r="C2" s="37"/>
      <c r="D2" s="37"/>
      <c r="E2" s="37"/>
      <c r="F2" s="37"/>
      <c r="G2" s="37"/>
      <c r="H2" s="37"/>
    </row>
    <row r="3" spans="1:8" ht="16" customHeight="1" x14ac:dyDescent="0.35">
      <c r="A3" s="52" t="s">
        <v>439</v>
      </c>
      <c r="B3" s="37"/>
      <c r="C3" s="37"/>
      <c r="D3" s="37"/>
      <c r="E3" s="37"/>
      <c r="F3" s="37"/>
      <c r="G3" s="37"/>
      <c r="H3" s="37"/>
    </row>
    <row r="4" spans="1:8" ht="18" customHeight="1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8" ht="22" customHeight="1" x14ac:dyDescent="0.35">
      <c r="A5" s="2" t="s">
        <v>9</v>
      </c>
      <c r="B5" s="2" t="s">
        <v>10</v>
      </c>
      <c r="C5" s="3" t="s">
        <v>11</v>
      </c>
      <c r="D5" s="3" t="s">
        <v>12</v>
      </c>
      <c r="E5" s="4">
        <v>0.08</v>
      </c>
      <c r="F5" s="5">
        <v>5</v>
      </c>
      <c r="G5" s="6">
        <f t="shared" ref="G5:G16" si="0">ROUND(E5*100,1)</f>
        <v>8</v>
      </c>
      <c r="H5" s="3" t="s">
        <v>13</v>
      </c>
    </row>
    <row r="6" spans="1:8" ht="22" customHeight="1" x14ac:dyDescent="0.35">
      <c r="A6" s="2" t="s">
        <v>14</v>
      </c>
      <c r="C6" s="3" t="s">
        <v>15</v>
      </c>
      <c r="D6" s="3" t="s">
        <v>16</v>
      </c>
      <c r="E6" s="4">
        <v>7.0000000000000007E-2</v>
      </c>
      <c r="F6" s="5">
        <v>5</v>
      </c>
      <c r="G6" s="6">
        <f t="shared" si="0"/>
        <v>7</v>
      </c>
      <c r="H6" s="3" t="s">
        <v>17</v>
      </c>
    </row>
    <row r="7" spans="1:8" ht="22" customHeight="1" x14ac:dyDescent="0.35">
      <c r="A7" s="2" t="s">
        <v>18</v>
      </c>
      <c r="C7" s="3" t="s">
        <v>19</v>
      </c>
      <c r="D7" s="3" t="s">
        <v>20</v>
      </c>
      <c r="E7" s="4">
        <v>0.05</v>
      </c>
      <c r="F7" s="5">
        <v>5</v>
      </c>
      <c r="G7" s="6">
        <f t="shared" si="0"/>
        <v>5</v>
      </c>
      <c r="H7" s="3" t="s">
        <v>21</v>
      </c>
    </row>
    <row r="8" spans="1:8" ht="22" customHeight="1" x14ac:dyDescent="0.35">
      <c r="A8" s="2" t="s">
        <v>22</v>
      </c>
      <c r="B8" s="2" t="s">
        <v>23</v>
      </c>
      <c r="C8" s="3" t="s">
        <v>24</v>
      </c>
      <c r="D8" s="3" t="s">
        <v>25</v>
      </c>
      <c r="E8" s="4">
        <v>0.12</v>
      </c>
      <c r="F8" s="5">
        <v>5</v>
      </c>
      <c r="G8" s="6">
        <f t="shared" si="0"/>
        <v>12</v>
      </c>
      <c r="H8" s="3" t="s">
        <v>26</v>
      </c>
    </row>
    <row r="9" spans="1:8" ht="22" customHeight="1" x14ac:dyDescent="0.35">
      <c r="A9" s="2" t="s">
        <v>27</v>
      </c>
      <c r="C9" s="3" t="s">
        <v>28</v>
      </c>
      <c r="D9" s="3" t="s">
        <v>29</v>
      </c>
      <c r="E9" s="4">
        <v>0.1</v>
      </c>
      <c r="F9" s="5">
        <v>5</v>
      </c>
      <c r="G9" s="6">
        <f t="shared" si="0"/>
        <v>10</v>
      </c>
      <c r="H9" s="3" t="s">
        <v>30</v>
      </c>
    </row>
    <row r="10" spans="1:8" ht="22" customHeight="1" x14ac:dyDescent="0.35">
      <c r="A10" s="2" t="s">
        <v>31</v>
      </c>
      <c r="C10" s="3" t="s">
        <v>32</v>
      </c>
      <c r="D10" s="3" t="s">
        <v>33</v>
      </c>
      <c r="E10" s="4">
        <v>0.08</v>
      </c>
      <c r="F10" s="5">
        <v>5</v>
      </c>
      <c r="G10" s="6">
        <f t="shared" si="0"/>
        <v>8</v>
      </c>
      <c r="H10" s="3" t="s">
        <v>34</v>
      </c>
    </row>
    <row r="11" spans="1:8" ht="22" customHeight="1" x14ac:dyDescent="0.35">
      <c r="A11" s="2" t="s">
        <v>35</v>
      </c>
      <c r="B11" s="2" t="s">
        <v>36</v>
      </c>
      <c r="C11" s="3" t="s">
        <v>443</v>
      </c>
      <c r="D11" s="3" t="s">
        <v>38</v>
      </c>
      <c r="E11" s="4">
        <v>0.08</v>
      </c>
      <c r="F11" s="5">
        <v>5</v>
      </c>
      <c r="G11" s="6">
        <f t="shared" si="0"/>
        <v>8</v>
      </c>
      <c r="H11" s="3" t="s">
        <v>39</v>
      </c>
    </row>
    <row r="12" spans="1:8" ht="22" customHeight="1" x14ac:dyDescent="0.35">
      <c r="A12" s="2" t="s">
        <v>40</v>
      </c>
      <c r="C12" s="3" t="s">
        <v>41</v>
      </c>
      <c r="D12" s="3" t="s">
        <v>42</v>
      </c>
      <c r="E12" s="4">
        <v>0.12</v>
      </c>
      <c r="F12" s="5">
        <v>5</v>
      </c>
      <c r="G12" s="6">
        <f t="shared" si="0"/>
        <v>12</v>
      </c>
      <c r="H12" s="3" t="s">
        <v>43</v>
      </c>
    </row>
    <row r="13" spans="1:8" ht="22" customHeight="1" x14ac:dyDescent="0.35">
      <c r="A13" s="2" t="s">
        <v>44</v>
      </c>
      <c r="B13" s="2" t="s">
        <v>45</v>
      </c>
      <c r="C13" s="3" t="s">
        <v>46</v>
      </c>
      <c r="D13" s="3" t="s">
        <v>47</v>
      </c>
      <c r="E13" s="4">
        <v>0.08</v>
      </c>
      <c r="F13" s="5">
        <v>5</v>
      </c>
      <c r="G13" s="6">
        <f t="shared" si="0"/>
        <v>8</v>
      </c>
      <c r="H13" s="3" t="s">
        <v>48</v>
      </c>
    </row>
    <row r="14" spans="1:8" ht="22" customHeight="1" x14ac:dyDescent="0.35">
      <c r="A14" s="2" t="s">
        <v>49</v>
      </c>
      <c r="C14" s="3" t="s">
        <v>50</v>
      </c>
      <c r="D14" s="3" t="s">
        <v>51</v>
      </c>
      <c r="E14" s="4">
        <v>7.0000000000000007E-2</v>
      </c>
      <c r="F14" s="5">
        <v>5</v>
      </c>
      <c r="G14" s="6">
        <f t="shared" si="0"/>
        <v>7</v>
      </c>
      <c r="H14" s="3" t="s">
        <v>52</v>
      </c>
    </row>
    <row r="15" spans="1:8" ht="22" customHeight="1" x14ac:dyDescent="0.35">
      <c r="A15" s="2" t="s">
        <v>53</v>
      </c>
      <c r="B15" s="2" t="s">
        <v>54</v>
      </c>
      <c r="C15" s="3" t="s">
        <v>55</v>
      </c>
      <c r="D15" s="3" t="s">
        <v>56</v>
      </c>
      <c r="E15" s="4">
        <v>0.08</v>
      </c>
      <c r="F15" s="5">
        <v>5</v>
      </c>
      <c r="G15" s="6">
        <f t="shared" si="0"/>
        <v>8</v>
      </c>
      <c r="H15" s="3" t="s">
        <v>57</v>
      </c>
    </row>
    <row r="16" spans="1:8" ht="22" customHeight="1" x14ac:dyDescent="0.35">
      <c r="A16" s="2" t="s">
        <v>58</v>
      </c>
      <c r="C16" s="3" t="s">
        <v>59</v>
      </c>
      <c r="D16" s="3" t="s">
        <v>60</v>
      </c>
      <c r="E16" s="4">
        <v>7.0000000000000007E-2</v>
      </c>
      <c r="F16" s="5">
        <v>5</v>
      </c>
      <c r="G16" s="6">
        <f t="shared" si="0"/>
        <v>7</v>
      </c>
      <c r="H16" s="3" t="s">
        <v>61</v>
      </c>
    </row>
    <row r="17" spans="1:8" ht="22" customHeight="1" x14ac:dyDescent="0.35">
      <c r="A17" s="51" t="s">
        <v>62</v>
      </c>
      <c r="B17" s="37"/>
      <c r="C17" s="37"/>
      <c r="D17" s="37"/>
      <c r="E17" s="7">
        <f>SUM(E5:E16)</f>
        <v>0.99999999999999978</v>
      </c>
      <c r="G17" s="8">
        <f>ROUND(SUM(G5:G16),0)</f>
        <v>100</v>
      </c>
    </row>
    <row r="18" spans="1:8" ht="18" customHeight="1" x14ac:dyDescent="0.35">
      <c r="B18" s="58" t="s">
        <v>63</v>
      </c>
      <c r="C18" s="37"/>
      <c r="D18" s="37"/>
      <c r="E18" s="7">
        <f>SUM(E5:E16)</f>
        <v>0.99999999999999978</v>
      </c>
    </row>
    <row r="20" spans="1:8" ht="20.149999999999999" customHeight="1" x14ac:dyDescent="0.35">
      <c r="A20" s="54" t="s">
        <v>64</v>
      </c>
      <c r="B20" s="37"/>
      <c r="C20" s="37"/>
      <c r="D20" s="37"/>
      <c r="E20" s="37"/>
      <c r="F20" s="37"/>
      <c r="G20" s="37"/>
      <c r="H20" s="37"/>
    </row>
    <row r="21" spans="1:8" ht="18" customHeight="1" x14ac:dyDescent="0.35">
      <c r="A21" s="9" t="s">
        <v>65</v>
      </c>
      <c r="B21" s="10" t="s">
        <v>435</v>
      </c>
      <c r="C21" s="50" t="s">
        <v>66</v>
      </c>
      <c r="D21" s="37"/>
      <c r="E21" s="37"/>
      <c r="F21" s="37"/>
      <c r="G21" s="37"/>
      <c r="H21" s="37"/>
    </row>
    <row r="22" spans="1:8" ht="18" customHeight="1" x14ac:dyDescent="0.35">
      <c r="A22" s="11" t="s">
        <v>67</v>
      </c>
      <c r="B22" s="12" t="s">
        <v>436</v>
      </c>
      <c r="C22" s="55" t="s">
        <v>68</v>
      </c>
      <c r="D22" s="37"/>
      <c r="E22" s="37"/>
      <c r="F22" s="37"/>
      <c r="G22" s="37"/>
      <c r="H22" s="37"/>
    </row>
    <row r="23" spans="1:8" ht="18" customHeight="1" x14ac:dyDescent="0.35">
      <c r="A23" s="13" t="s">
        <v>69</v>
      </c>
      <c r="B23" s="14" t="s">
        <v>437</v>
      </c>
      <c r="C23" s="57" t="s">
        <v>70</v>
      </c>
      <c r="D23" s="37"/>
      <c r="E23" s="37"/>
      <c r="F23" s="37"/>
      <c r="G23" s="37"/>
      <c r="H23" s="37"/>
    </row>
    <row r="24" spans="1:8" ht="18" customHeight="1" x14ac:dyDescent="0.35">
      <c r="A24" s="15" t="s">
        <v>71</v>
      </c>
      <c r="B24" s="16" t="s">
        <v>438</v>
      </c>
      <c r="C24" s="53" t="s">
        <v>72</v>
      </c>
      <c r="D24" s="37"/>
      <c r="E24" s="37"/>
      <c r="F24" s="37"/>
      <c r="G24" s="37"/>
      <c r="H24" s="37"/>
    </row>
  </sheetData>
  <mergeCells count="10">
    <mergeCell ref="A1:H1"/>
    <mergeCell ref="C21:H21"/>
    <mergeCell ref="A17:D17"/>
    <mergeCell ref="A3:H3"/>
    <mergeCell ref="C24:H24"/>
    <mergeCell ref="A20:H20"/>
    <mergeCell ref="C22:H22"/>
    <mergeCell ref="A2:H2"/>
    <mergeCell ref="C23:H23"/>
    <mergeCell ref="B18:D18"/>
  </mergeCells>
  <pageMargins left="0.75" right="0.75" top="1" bottom="1" header="0.5" footer="0.5"/>
  <ignoredErrors>
    <ignoredError sqref="A5:A1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"/>
  <sheetViews>
    <sheetView showGridLines="0" workbookViewId="0">
      <selection activeCell="G8" sqref="G8"/>
    </sheetView>
  </sheetViews>
  <sheetFormatPr defaultRowHeight="14.5" x14ac:dyDescent="0.35"/>
  <cols>
    <col min="1" max="1" width="5" customWidth="1"/>
    <col min="2" max="2" width="30" customWidth="1"/>
    <col min="3" max="5" width="14" customWidth="1"/>
    <col min="6" max="6" width="25" customWidth="1"/>
  </cols>
  <sheetData>
    <row r="1" spans="1:6" ht="25" customHeight="1" x14ac:dyDescent="0.35">
      <c r="A1" s="49" t="s">
        <v>420</v>
      </c>
      <c r="B1" s="37"/>
      <c r="C1" s="37"/>
      <c r="D1" s="37"/>
      <c r="E1" s="37"/>
      <c r="F1" s="37"/>
    </row>
    <row r="2" spans="1:6" ht="18" customHeight="1" x14ac:dyDescent="0.35">
      <c r="B2" s="1" t="s">
        <v>119</v>
      </c>
      <c r="C2" s="1" t="s">
        <v>120</v>
      </c>
      <c r="D2" s="1" t="s">
        <v>121</v>
      </c>
      <c r="E2" s="1" t="s">
        <v>122</v>
      </c>
      <c r="F2" s="1" t="s">
        <v>123</v>
      </c>
    </row>
    <row r="3" spans="1:6" ht="22" customHeight="1" x14ac:dyDescent="0.35">
      <c r="B3" s="2" t="s">
        <v>124</v>
      </c>
      <c r="C3" s="6">
        <f>ROUND(SUM(' Avaliação do Comité'!F8,' Avaliação do Comité'!F9,' Avaliação do Comité'!F10),1)</f>
        <v>0</v>
      </c>
      <c r="D3" s="5">
        <v>20</v>
      </c>
      <c r="E3" s="17">
        <f t="shared" ref="E3:E8" si="0">ROUND(C3/D3*100,0)</f>
        <v>0</v>
      </c>
      <c r="F3" s="18" t="str">
        <f>REPT("█",ROUND(E3/5,0))&amp;REPT("░",20-ROUND(E3/5,0))</f>
        <v>░░░░░░░░░░░░░░░░░░░░</v>
      </c>
    </row>
    <row r="4" spans="1:6" ht="22" customHeight="1" x14ac:dyDescent="0.35">
      <c r="B4" s="2" t="s">
        <v>125</v>
      </c>
      <c r="C4" s="6">
        <f>ROUND(SUM(' Avaliação do Comité'!F12,' Avaliação do Comité'!F13,' Avaliação do Comité'!F14),1)</f>
        <v>0</v>
      </c>
      <c r="D4" s="5">
        <v>30</v>
      </c>
      <c r="E4" s="17">
        <f t="shared" si="0"/>
        <v>0</v>
      </c>
      <c r="F4" s="18" t="str">
        <f>REPT("█",ROUND(E4/5,0))&amp;REPT("░",20-ROUND(E4/5,0))</f>
        <v>░░░░░░░░░░░░░░░░░░░░</v>
      </c>
    </row>
    <row r="5" spans="1:6" ht="22" customHeight="1" x14ac:dyDescent="0.35">
      <c r="B5" s="2" t="s">
        <v>126</v>
      </c>
      <c r="C5" s="6">
        <f>ROUND(SUM(' Avaliação do Comité'!F16,' Avaliação do Comité'!F17),1)</f>
        <v>0</v>
      </c>
      <c r="D5" s="5">
        <v>20</v>
      </c>
      <c r="E5" s="17">
        <f t="shared" si="0"/>
        <v>0</v>
      </c>
      <c r="F5" s="18" t="str">
        <f>REPT("█",ROUND(E5/5,0))&amp;REPT("░",20-ROUND(E5/5,0))</f>
        <v>░░░░░░░░░░░░░░░░░░░░</v>
      </c>
    </row>
    <row r="6" spans="1:6" ht="22" customHeight="1" x14ac:dyDescent="0.35">
      <c r="B6" s="2" t="s">
        <v>127</v>
      </c>
      <c r="C6" s="6">
        <f>ROUND(SUM(' Avaliação do Comité'!F19,' Avaliação do Comité'!F20),1)</f>
        <v>0</v>
      </c>
      <c r="D6" s="5">
        <v>15</v>
      </c>
      <c r="E6" s="17">
        <f t="shared" si="0"/>
        <v>0</v>
      </c>
      <c r="F6" s="18" t="str">
        <f>REPT("█",ROUND(E6/5,0))&amp;REPT("░",20-ROUND(E6/5,0))</f>
        <v>░░░░░░░░░░░░░░░░░░░░</v>
      </c>
    </row>
    <row r="7" spans="1:6" ht="22" customHeight="1" x14ac:dyDescent="0.35">
      <c r="B7" s="2" t="s">
        <v>128</v>
      </c>
      <c r="C7" s="6">
        <f>ROUND(SUM(' Avaliação do Comité'!F22,' Avaliação do Comité'!F23),1)</f>
        <v>0</v>
      </c>
      <c r="D7" s="5">
        <v>15</v>
      </c>
      <c r="E7" s="17">
        <f t="shared" si="0"/>
        <v>0</v>
      </c>
      <c r="F7" s="18" t="str">
        <f>REPT("█",ROUND(E7/5,0))&amp;REPT("░",20-ROUND(E7/5,0))</f>
        <v>░░░░░░░░░░░░░░░░░░░░</v>
      </c>
    </row>
    <row r="8" spans="1:6" ht="24" customHeight="1" x14ac:dyDescent="0.35">
      <c r="A8" s="51" t="s">
        <v>419</v>
      </c>
      <c r="B8" s="37"/>
      <c r="C8" s="19">
        <f>ROUND(SUM(C3,C4,C5,C6,C7),1)</f>
        <v>0</v>
      </c>
      <c r="D8" s="20">
        <v>100</v>
      </c>
      <c r="E8" s="8">
        <f t="shared" si="0"/>
        <v>0</v>
      </c>
    </row>
    <row r="9" spans="1:6" ht="22" customHeight="1" x14ac:dyDescent="0.35">
      <c r="B9" s="59" t="str">
        <f>IF(C8&gt;=75,"🏆 EXCELENTE — Recomendado para seleção prioritária",IF(C8&gt;=55,"✅ PROMISSOR — A convocar para entrevista",IF(C8&gt;=35,"🔶 A DESENVOLVER — Reserva ou apoio parcial possível","⚠️ INSUFICIENTE — Não selecionado")))</f>
        <v>⚠️ INSUFICIENTE — Não selecionado</v>
      </c>
      <c r="C9" s="37"/>
      <c r="D9" s="37"/>
      <c r="E9" s="37"/>
      <c r="F9" s="37"/>
    </row>
  </sheetData>
  <mergeCells count="3">
    <mergeCell ref="A8:B8"/>
    <mergeCell ref="B9:F9"/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0"/>
  <sheetViews>
    <sheetView workbookViewId="0"/>
  </sheetViews>
  <sheetFormatPr defaultRowHeight="14.5" x14ac:dyDescent="0.35"/>
  <sheetData>
    <row r="1" spans="1:12" x14ac:dyDescent="0.35">
      <c r="A1" t="s">
        <v>285</v>
      </c>
      <c r="B1" t="s">
        <v>286</v>
      </c>
      <c r="C1" t="s">
        <v>287</v>
      </c>
      <c r="D1" t="s">
        <v>287</v>
      </c>
      <c r="E1" t="s">
        <v>288</v>
      </c>
      <c r="F1" t="s">
        <v>289</v>
      </c>
      <c r="G1" t="s">
        <v>290</v>
      </c>
      <c r="H1" t="s">
        <v>291</v>
      </c>
      <c r="I1" t="s">
        <v>292</v>
      </c>
      <c r="J1" t="s">
        <v>287</v>
      </c>
      <c r="K1" t="s">
        <v>293</v>
      </c>
      <c r="L1" t="s">
        <v>294</v>
      </c>
    </row>
    <row r="2" spans="1:12" x14ac:dyDescent="0.35">
      <c r="A2" t="s">
        <v>295</v>
      </c>
      <c r="B2" t="s">
        <v>296</v>
      </c>
      <c r="C2" t="s">
        <v>297</v>
      </c>
      <c r="D2" t="s">
        <v>297</v>
      </c>
      <c r="E2" t="s">
        <v>298</v>
      </c>
      <c r="F2" t="s">
        <v>299</v>
      </c>
      <c r="G2" t="s">
        <v>300</v>
      </c>
      <c r="H2" t="s">
        <v>301</v>
      </c>
      <c r="I2" t="s">
        <v>302</v>
      </c>
      <c r="J2" t="s">
        <v>297</v>
      </c>
      <c r="K2" t="s">
        <v>303</v>
      </c>
      <c r="L2" t="s">
        <v>304</v>
      </c>
    </row>
    <row r="3" spans="1:12" x14ac:dyDescent="0.35">
      <c r="A3" t="s">
        <v>305</v>
      </c>
      <c r="B3" t="s">
        <v>306</v>
      </c>
      <c r="D3" t="s">
        <v>307</v>
      </c>
      <c r="E3" t="s">
        <v>308</v>
      </c>
      <c r="F3" t="s">
        <v>309</v>
      </c>
      <c r="G3" t="s">
        <v>310</v>
      </c>
      <c r="H3" t="s">
        <v>311</v>
      </c>
      <c r="I3" t="s">
        <v>312</v>
      </c>
      <c r="J3" t="s">
        <v>313</v>
      </c>
      <c r="K3" t="s">
        <v>314</v>
      </c>
      <c r="L3" t="s">
        <v>315</v>
      </c>
    </row>
    <row r="4" spans="1:12" x14ac:dyDescent="0.35">
      <c r="A4" t="s">
        <v>316</v>
      </c>
      <c r="E4" t="s">
        <v>317</v>
      </c>
      <c r="F4" t="s">
        <v>318</v>
      </c>
      <c r="G4" t="s">
        <v>319</v>
      </c>
      <c r="H4" t="s">
        <v>320</v>
      </c>
      <c r="I4" t="s">
        <v>321</v>
      </c>
      <c r="K4" t="s">
        <v>322</v>
      </c>
      <c r="L4" t="s">
        <v>323</v>
      </c>
    </row>
    <row r="5" spans="1:12" x14ac:dyDescent="0.35">
      <c r="A5" t="s">
        <v>324</v>
      </c>
      <c r="E5" t="s">
        <v>325</v>
      </c>
      <c r="G5" t="s">
        <v>326</v>
      </c>
      <c r="H5" t="s">
        <v>327</v>
      </c>
      <c r="I5" t="s">
        <v>328</v>
      </c>
      <c r="K5" t="s">
        <v>329</v>
      </c>
      <c r="L5" t="s">
        <v>330</v>
      </c>
    </row>
    <row r="6" spans="1:12" x14ac:dyDescent="0.35">
      <c r="A6" t="s">
        <v>331</v>
      </c>
      <c r="G6" t="s">
        <v>332</v>
      </c>
      <c r="I6" t="s">
        <v>333</v>
      </c>
      <c r="K6" t="s">
        <v>334</v>
      </c>
    </row>
    <row r="7" spans="1:12" x14ac:dyDescent="0.35">
      <c r="A7" t="s">
        <v>335</v>
      </c>
      <c r="G7" t="s">
        <v>336</v>
      </c>
      <c r="I7" t="s">
        <v>337</v>
      </c>
      <c r="K7" t="s">
        <v>338</v>
      </c>
    </row>
    <row r="8" spans="1:12" x14ac:dyDescent="0.35">
      <c r="A8" t="s">
        <v>339</v>
      </c>
      <c r="G8" t="s">
        <v>340</v>
      </c>
      <c r="I8" t="s">
        <v>341</v>
      </c>
      <c r="K8" t="s">
        <v>342</v>
      </c>
    </row>
    <row r="9" spans="1:12" x14ac:dyDescent="0.35">
      <c r="A9" t="s">
        <v>343</v>
      </c>
      <c r="G9" t="s">
        <v>325</v>
      </c>
      <c r="I9" t="s">
        <v>344</v>
      </c>
    </row>
    <row r="10" spans="1:12" x14ac:dyDescent="0.35">
      <c r="A10" t="s">
        <v>345</v>
      </c>
    </row>
    <row r="11" spans="1:12" x14ac:dyDescent="0.35">
      <c r="A11" t="s">
        <v>346</v>
      </c>
    </row>
    <row r="12" spans="1:12" x14ac:dyDescent="0.35">
      <c r="A12" t="s">
        <v>347</v>
      </c>
    </row>
    <row r="13" spans="1:12" x14ac:dyDescent="0.35">
      <c r="A13" t="s">
        <v>348</v>
      </c>
    </row>
    <row r="14" spans="1:12" x14ac:dyDescent="0.35">
      <c r="A14" t="s">
        <v>349</v>
      </c>
    </row>
    <row r="15" spans="1:12" x14ac:dyDescent="0.35">
      <c r="A15" t="s">
        <v>350</v>
      </c>
    </row>
    <row r="16" spans="1:12" x14ac:dyDescent="0.35">
      <c r="A16" t="s">
        <v>351</v>
      </c>
    </row>
    <row r="17" spans="1:1" x14ac:dyDescent="0.35">
      <c r="A17" t="s">
        <v>352</v>
      </c>
    </row>
    <row r="18" spans="1:1" x14ac:dyDescent="0.35">
      <c r="A18" t="s">
        <v>353</v>
      </c>
    </row>
    <row r="19" spans="1:1" x14ac:dyDescent="0.35">
      <c r="A19" t="s">
        <v>354</v>
      </c>
    </row>
    <row r="20" spans="1:1" x14ac:dyDescent="0.35">
      <c r="A20" t="s">
        <v>355</v>
      </c>
    </row>
    <row r="21" spans="1:1" x14ac:dyDescent="0.35">
      <c r="A21" t="s">
        <v>356</v>
      </c>
    </row>
    <row r="22" spans="1:1" x14ac:dyDescent="0.35">
      <c r="A22" t="s">
        <v>357</v>
      </c>
    </row>
    <row r="23" spans="1:1" x14ac:dyDescent="0.35">
      <c r="A23" t="s">
        <v>358</v>
      </c>
    </row>
    <row r="24" spans="1:1" x14ac:dyDescent="0.35">
      <c r="A24" t="s">
        <v>359</v>
      </c>
    </row>
    <row r="25" spans="1:1" x14ac:dyDescent="0.35">
      <c r="A25" t="s">
        <v>360</v>
      </c>
    </row>
    <row r="26" spans="1:1" x14ac:dyDescent="0.35">
      <c r="A26" t="s">
        <v>361</v>
      </c>
    </row>
    <row r="27" spans="1:1" x14ac:dyDescent="0.35">
      <c r="A27" t="s">
        <v>362</v>
      </c>
    </row>
    <row r="28" spans="1:1" x14ac:dyDescent="0.35">
      <c r="A28" t="s">
        <v>363</v>
      </c>
    </row>
    <row r="29" spans="1:1" x14ac:dyDescent="0.35">
      <c r="A29" t="s">
        <v>364</v>
      </c>
    </row>
    <row r="30" spans="1:1" x14ac:dyDescent="0.35">
      <c r="A30" t="s">
        <v>365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7"/>
  <sheetViews>
    <sheetView showGridLines="0" workbookViewId="0">
      <selection activeCell="K8" sqref="K8"/>
    </sheetView>
  </sheetViews>
  <sheetFormatPr defaultRowHeight="14.5" x14ac:dyDescent="0.35"/>
  <cols>
    <col min="1" max="1" width="8" style="27" customWidth="1"/>
    <col min="2" max="2" width="60" style="27" customWidth="1"/>
    <col min="3" max="3" width="45" style="31" customWidth="1"/>
    <col min="4" max="4" width="10" style="27" customWidth="1"/>
  </cols>
  <sheetData>
    <row r="1" spans="1:4" ht="25" customHeight="1" x14ac:dyDescent="0.35">
      <c r="A1" s="62" t="s">
        <v>366</v>
      </c>
      <c r="B1" s="41"/>
      <c r="C1" s="41"/>
      <c r="D1" s="41"/>
    </row>
    <row r="2" spans="1:4" ht="16" customHeight="1" x14ac:dyDescent="0.35">
      <c r="A2" s="61" t="s">
        <v>367</v>
      </c>
      <c r="B2" s="41"/>
      <c r="C2" s="41"/>
      <c r="D2" s="41"/>
    </row>
    <row r="3" spans="1:4" ht="18" customHeight="1" x14ac:dyDescent="0.35">
      <c r="A3" s="32" t="s">
        <v>1</v>
      </c>
      <c r="B3" s="32" t="s">
        <v>368</v>
      </c>
      <c r="C3" s="34" t="s">
        <v>369</v>
      </c>
      <c r="D3" s="32" t="s">
        <v>370</v>
      </c>
    </row>
    <row r="4" spans="1:4" ht="18" customHeight="1" x14ac:dyDescent="0.35">
      <c r="A4" s="60" t="s">
        <v>421</v>
      </c>
      <c r="B4" s="41"/>
      <c r="C4" s="41"/>
      <c r="D4" s="41"/>
    </row>
    <row r="5" spans="1:4" ht="30" customHeight="1" x14ac:dyDescent="0.35">
      <c r="A5" s="28" t="s">
        <v>371</v>
      </c>
      <c r="B5" s="29" t="s">
        <v>372</v>
      </c>
      <c r="C5" s="35"/>
      <c r="D5" s="33"/>
    </row>
    <row r="6" spans="1:4" ht="30" customHeight="1" x14ac:dyDescent="0.35">
      <c r="A6" s="28" t="s">
        <v>373</v>
      </c>
      <c r="B6" s="29" t="s">
        <v>374</v>
      </c>
      <c r="C6" s="35"/>
      <c r="D6" s="33"/>
    </row>
    <row r="7" spans="1:4" ht="30" customHeight="1" x14ac:dyDescent="0.35">
      <c r="A7" s="28" t="s">
        <v>137</v>
      </c>
      <c r="B7" s="29" t="s">
        <v>375</v>
      </c>
      <c r="C7" s="35"/>
      <c r="D7" s="33"/>
    </row>
    <row r="8" spans="1:4" ht="18" customHeight="1" x14ac:dyDescent="0.35">
      <c r="A8" s="60" t="s">
        <v>422</v>
      </c>
      <c r="B8" s="41"/>
      <c r="C8" s="41"/>
      <c r="D8" s="41"/>
    </row>
    <row r="9" spans="1:4" ht="30" customHeight="1" x14ac:dyDescent="0.35">
      <c r="A9" s="28" t="s">
        <v>376</v>
      </c>
      <c r="B9" s="29" t="s">
        <v>442</v>
      </c>
      <c r="C9" s="35"/>
      <c r="D9" s="33"/>
    </row>
    <row r="10" spans="1:4" ht="30" customHeight="1" x14ac:dyDescent="0.35">
      <c r="A10" s="28" t="s">
        <v>143</v>
      </c>
      <c r="B10" s="29" t="s">
        <v>377</v>
      </c>
      <c r="C10" s="35"/>
      <c r="D10" s="33"/>
    </row>
    <row r="11" spans="1:4" ht="30" customHeight="1" x14ac:dyDescent="0.35">
      <c r="A11" s="28" t="s">
        <v>145</v>
      </c>
      <c r="B11" s="29" t="s">
        <v>378</v>
      </c>
      <c r="C11" s="35"/>
      <c r="D11" s="33"/>
    </row>
    <row r="12" spans="1:4" ht="18" customHeight="1" x14ac:dyDescent="0.35">
      <c r="A12" s="60" t="s">
        <v>423</v>
      </c>
      <c r="B12" s="41"/>
      <c r="C12" s="41"/>
      <c r="D12" s="41"/>
    </row>
    <row r="13" spans="1:4" ht="30" customHeight="1" x14ac:dyDescent="0.35">
      <c r="A13" s="28" t="s">
        <v>379</v>
      </c>
      <c r="B13" s="29" t="s">
        <v>380</v>
      </c>
      <c r="C13" s="35"/>
      <c r="D13" s="33"/>
    </row>
    <row r="14" spans="1:4" ht="30" customHeight="1" x14ac:dyDescent="0.35">
      <c r="A14" s="28" t="s">
        <v>381</v>
      </c>
      <c r="B14" s="29" t="s">
        <v>382</v>
      </c>
      <c r="C14" s="35"/>
      <c r="D14" s="33"/>
    </row>
    <row r="15" spans="1:4" ht="30" customHeight="1" x14ac:dyDescent="0.35">
      <c r="A15" s="28" t="s">
        <v>153</v>
      </c>
      <c r="B15" s="29" t="s">
        <v>383</v>
      </c>
      <c r="C15" s="35"/>
      <c r="D15" s="33"/>
    </row>
    <row r="16" spans="1:4" ht="18" customHeight="1" x14ac:dyDescent="0.35">
      <c r="A16" s="60" t="s">
        <v>424</v>
      </c>
      <c r="B16" s="41"/>
      <c r="C16" s="41"/>
      <c r="D16" s="41"/>
    </row>
    <row r="17" spans="1:4" ht="30" customHeight="1" x14ac:dyDescent="0.35">
      <c r="A17" s="28" t="s">
        <v>384</v>
      </c>
      <c r="B17" s="29" t="s">
        <v>385</v>
      </c>
      <c r="C17" s="35"/>
      <c r="D17" s="33"/>
    </row>
    <row r="18" spans="1:4" ht="30" customHeight="1" x14ac:dyDescent="0.35">
      <c r="A18" s="28" t="s">
        <v>159</v>
      </c>
      <c r="B18" s="29" t="s">
        <v>386</v>
      </c>
      <c r="C18" s="35"/>
      <c r="D18" s="33"/>
    </row>
    <row r="19" spans="1:4" ht="30" customHeight="1" x14ac:dyDescent="0.35">
      <c r="A19" s="28" t="s">
        <v>162</v>
      </c>
      <c r="B19" s="29" t="s">
        <v>387</v>
      </c>
      <c r="C19" s="35"/>
      <c r="D19" s="33"/>
    </row>
    <row r="20" spans="1:4" ht="18" customHeight="1" x14ac:dyDescent="0.35">
      <c r="A20" s="60" t="s">
        <v>425</v>
      </c>
      <c r="B20" s="41"/>
      <c r="C20" s="41"/>
      <c r="D20" s="41"/>
    </row>
    <row r="21" spans="1:4" ht="30" customHeight="1" x14ac:dyDescent="0.35">
      <c r="A21" s="28" t="s">
        <v>388</v>
      </c>
      <c r="B21" s="29" t="s">
        <v>389</v>
      </c>
      <c r="C21" s="35"/>
      <c r="D21" s="33"/>
    </row>
    <row r="22" spans="1:4" ht="30" customHeight="1" x14ac:dyDescent="0.35">
      <c r="A22" s="28" t="s">
        <v>390</v>
      </c>
      <c r="B22" s="29" t="s">
        <v>391</v>
      </c>
      <c r="C22" s="35"/>
      <c r="D22" s="33"/>
    </row>
    <row r="23" spans="1:4" ht="30" customHeight="1" x14ac:dyDescent="0.35">
      <c r="A23" s="28" t="s">
        <v>173</v>
      </c>
      <c r="B23" s="29" t="s">
        <v>392</v>
      </c>
      <c r="C23" s="35"/>
      <c r="D23" s="33"/>
    </row>
    <row r="24" spans="1:4" ht="18" customHeight="1" x14ac:dyDescent="0.35">
      <c r="A24" s="60" t="s">
        <v>426</v>
      </c>
      <c r="B24" s="41"/>
      <c r="C24" s="41"/>
      <c r="D24" s="41"/>
    </row>
    <row r="25" spans="1:4" ht="30" customHeight="1" x14ac:dyDescent="0.35">
      <c r="A25" s="28" t="s">
        <v>175</v>
      </c>
      <c r="B25" s="29" t="s">
        <v>393</v>
      </c>
      <c r="C25" s="35"/>
      <c r="D25" s="33"/>
    </row>
    <row r="26" spans="1:4" ht="30" customHeight="1" x14ac:dyDescent="0.35">
      <c r="A26" s="28" t="s">
        <v>178</v>
      </c>
      <c r="B26" s="29" t="s">
        <v>441</v>
      </c>
      <c r="C26" s="35"/>
      <c r="D26" s="33"/>
    </row>
    <row r="27" spans="1:4" ht="30" customHeight="1" x14ac:dyDescent="0.35">
      <c r="A27" s="28" t="s">
        <v>181</v>
      </c>
      <c r="B27" s="29" t="s">
        <v>394</v>
      </c>
      <c r="C27" s="35"/>
      <c r="D27" s="33"/>
    </row>
  </sheetData>
  <sheetProtection sheet="1" objects="1" scenarios="1" autoFilter="0"/>
  <mergeCells count="8">
    <mergeCell ref="A24:D24"/>
    <mergeCell ref="A2:D2"/>
    <mergeCell ref="A16:D16"/>
    <mergeCell ref="A1:D1"/>
    <mergeCell ref="A8:D8"/>
    <mergeCell ref="A12:D12"/>
    <mergeCell ref="A4:D4"/>
    <mergeCell ref="A20:D20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5"/>
  <sheetViews>
    <sheetView showGridLines="0" topLeftCell="A17" workbookViewId="0">
      <selection activeCell="G8" sqref="G8"/>
    </sheetView>
  </sheetViews>
  <sheetFormatPr defaultRowHeight="14.5" x14ac:dyDescent="0.35"/>
  <cols>
    <col min="1" max="1" width="15.453125" bestFit="1" customWidth="1"/>
    <col min="2" max="3" width="35" customWidth="1"/>
    <col min="4" max="5" width="12" customWidth="1"/>
    <col min="6" max="6" width="15" customWidth="1"/>
    <col min="7" max="7" width="30" customWidth="1"/>
  </cols>
  <sheetData>
    <row r="1" spans="1:7" ht="25" customHeight="1" x14ac:dyDescent="0.35">
      <c r="A1" s="49" t="s">
        <v>395</v>
      </c>
      <c r="B1" s="37"/>
      <c r="C1" s="37"/>
      <c r="D1" s="37"/>
      <c r="E1" s="37"/>
      <c r="F1" s="37"/>
      <c r="G1" s="37"/>
    </row>
    <row r="2" spans="1:7" ht="16" customHeight="1" x14ac:dyDescent="0.35">
      <c r="A2" s="65" t="s">
        <v>396</v>
      </c>
      <c r="B2" s="37"/>
      <c r="C2" s="37"/>
      <c r="D2" s="37"/>
      <c r="E2" s="37"/>
      <c r="F2" s="37"/>
      <c r="G2" s="37"/>
    </row>
    <row r="3" spans="1:7" ht="20.149999999999999" customHeight="1" x14ac:dyDescent="0.35">
      <c r="A3" s="22" t="s">
        <v>397</v>
      </c>
      <c r="B3" s="64"/>
      <c r="C3" s="37"/>
      <c r="D3" s="22" t="s">
        <v>398</v>
      </c>
      <c r="E3" s="21"/>
    </row>
    <row r="4" spans="1:7" ht="20.149999999999999" customHeight="1" x14ac:dyDescent="0.35">
      <c r="A4" s="22" t="s">
        <v>399</v>
      </c>
      <c r="B4" s="64"/>
      <c r="C4" s="37"/>
      <c r="D4" s="37"/>
    </row>
    <row r="5" spans="1:7" ht="14.15" customHeight="1" x14ac:dyDescent="0.35">
      <c r="A5" s="66" t="s">
        <v>400</v>
      </c>
      <c r="B5" s="37"/>
      <c r="C5" s="37"/>
      <c r="D5" s="37"/>
      <c r="E5" s="37"/>
      <c r="F5" s="37"/>
      <c r="G5" s="37"/>
    </row>
    <row r="6" spans="1:7" ht="18" customHeight="1" x14ac:dyDescent="0.35">
      <c r="A6" s="1" t="s">
        <v>1</v>
      </c>
      <c r="B6" s="1" t="s">
        <v>401</v>
      </c>
      <c r="C6" s="1" t="s">
        <v>4</v>
      </c>
      <c r="D6" s="1" t="s">
        <v>5</v>
      </c>
      <c r="E6" s="1" t="s">
        <v>402</v>
      </c>
      <c r="F6" s="1" t="s">
        <v>403</v>
      </c>
      <c r="G6" s="1" t="s">
        <v>404</v>
      </c>
    </row>
    <row r="7" spans="1:7" ht="18" customHeight="1" x14ac:dyDescent="0.35">
      <c r="A7" s="23"/>
      <c r="B7" s="63" t="str">
        <f>"  ▸  S1 — FUNDADORES &amp; EQUIPA   ["&amp;TEXT(ROUND(SUM(Ponderação!G5:G7),0),"0")&amp;" pts]"</f>
        <v xml:space="preserve">  ▸  S1 — FUNDADORES &amp; EQUIPA   [20 pts]</v>
      </c>
      <c r="C7" s="37"/>
      <c r="D7" s="37"/>
      <c r="E7" s="37"/>
      <c r="F7" s="37"/>
      <c r="G7" s="37"/>
    </row>
    <row r="8" spans="1:7" ht="22" customHeight="1" x14ac:dyDescent="0.35">
      <c r="A8" s="2" t="s">
        <v>9</v>
      </c>
      <c r="B8" s="3" t="s">
        <v>11</v>
      </c>
      <c r="C8" s="3" t="s">
        <v>12</v>
      </c>
      <c r="D8" s="4">
        <f>Ponderação!E5</f>
        <v>0.08</v>
      </c>
      <c r="E8" s="24">
        <v>0</v>
      </c>
      <c r="F8" s="25">
        <f>ROUND(E8/5*D8*100,2)</f>
        <v>0</v>
      </c>
      <c r="G8" s="26"/>
    </row>
    <row r="9" spans="1:7" ht="22" customHeight="1" x14ac:dyDescent="0.35">
      <c r="A9" s="2" t="s">
        <v>14</v>
      </c>
      <c r="B9" s="3" t="s">
        <v>15</v>
      </c>
      <c r="C9" s="3" t="s">
        <v>16</v>
      </c>
      <c r="D9" s="4">
        <f>Ponderação!E6</f>
        <v>7.0000000000000007E-2</v>
      </c>
      <c r="E9" s="24">
        <v>0</v>
      </c>
      <c r="F9" s="25">
        <f>ROUND(E9/5*D9*100,2)</f>
        <v>0</v>
      </c>
      <c r="G9" s="26"/>
    </row>
    <row r="10" spans="1:7" ht="22" customHeight="1" x14ac:dyDescent="0.35">
      <c r="A10" s="2" t="s">
        <v>18</v>
      </c>
      <c r="B10" s="3" t="s">
        <v>19</v>
      </c>
      <c r="C10" s="3" t="s">
        <v>20</v>
      </c>
      <c r="D10" s="4">
        <f>Ponderação!E7</f>
        <v>0.05</v>
      </c>
      <c r="E10" s="24">
        <v>0</v>
      </c>
      <c r="F10" s="25">
        <f>ROUND(E10/5*D10*100,2)</f>
        <v>0</v>
      </c>
      <c r="G10" s="26"/>
    </row>
    <row r="11" spans="1:7" ht="18" customHeight="1" x14ac:dyDescent="0.35">
      <c r="A11" s="23"/>
      <c r="B11" s="63" t="str">
        <f>"  ▸  S2 — TRAÇÃO &amp; RECEITAS   ["&amp;TEXT(ROUND(SUM(Ponderação!G8:G10),0),"0")&amp;" pts]"</f>
        <v xml:space="preserve">  ▸  S2 — TRAÇÃO &amp; RECEITAS   [30 pts]</v>
      </c>
      <c r="C11" s="37"/>
      <c r="D11" s="37"/>
      <c r="E11" s="37"/>
      <c r="F11" s="37"/>
      <c r="G11" s="37"/>
    </row>
    <row r="12" spans="1:7" ht="22" customHeight="1" x14ac:dyDescent="0.35">
      <c r="A12" s="2" t="s">
        <v>22</v>
      </c>
      <c r="B12" s="3" t="s">
        <v>24</v>
      </c>
      <c r="C12" s="3" t="s">
        <v>25</v>
      </c>
      <c r="D12" s="4">
        <f>Ponderação!E8</f>
        <v>0.12</v>
      </c>
      <c r="E12" s="24">
        <v>0</v>
      </c>
      <c r="F12" s="25">
        <f>ROUND(E12/5*D12*100,2)</f>
        <v>0</v>
      </c>
      <c r="G12" s="26"/>
    </row>
    <row r="13" spans="1:7" ht="22" customHeight="1" x14ac:dyDescent="0.35">
      <c r="A13" s="2" t="s">
        <v>27</v>
      </c>
      <c r="B13" s="3" t="s">
        <v>28</v>
      </c>
      <c r="C13" s="3" t="s">
        <v>29</v>
      </c>
      <c r="D13" s="4">
        <f>Ponderação!E9</f>
        <v>0.1</v>
      </c>
      <c r="E13" s="24">
        <v>0</v>
      </c>
      <c r="F13" s="25">
        <f>ROUND(E13/5*D13*100,2)</f>
        <v>0</v>
      </c>
      <c r="G13" s="26"/>
    </row>
    <row r="14" spans="1:7" ht="22" customHeight="1" x14ac:dyDescent="0.35">
      <c r="A14" s="2" t="s">
        <v>31</v>
      </c>
      <c r="B14" s="3" t="s">
        <v>32</v>
      </c>
      <c r="C14" s="3" t="s">
        <v>33</v>
      </c>
      <c r="D14" s="4">
        <f>Ponderação!E10</f>
        <v>0.08</v>
      </c>
      <c r="E14" s="24">
        <v>0</v>
      </c>
      <c r="F14" s="25">
        <f>ROUND(E14/5*D14*100,2)</f>
        <v>0</v>
      </c>
      <c r="G14" s="26"/>
    </row>
    <row r="15" spans="1:7" ht="18" customHeight="1" x14ac:dyDescent="0.35">
      <c r="A15" s="23"/>
      <c r="B15" s="63" t="str">
        <f>"  ▸  S3 — MERCADO &amp; ESCALABILIDADE   ["&amp;TEXT(ROUND(SUM(Ponderação!G11:G12),0),"0")&amp;" pts]"</f>
        <v xml:space="preserve">  ▸  S3 — MERCADO &amp; ESCALABILIDADE   [20 pts]</v>
      </c>
      <c r="C15" s="37"/>
      <c r="D15" s="37"/>
      <c r="E15" s="37"/>
      <c r="F15" s="37"/>
      <c r="G15" s="37"/>
    </row>
    <row r="16" spans="1:7" ht="22" customHeight="1" x14ac:dyDescent="0.35">
      <c r="A16" s="2" t="s">
        <v>35</v>
      </c>
      <c r="B16" s="3" t="s">
        <v>37</v>
      </c>
      <c r="C16" s="3" t="s">
        <v>38</v>
      </c>
      <c r="D16" s="4">
        <f>Ponderação!E11</f>
        <v>0.08</v>
      </c>
      <c r="E16" s="24">
        <v>0</v>
      </c>
      <c r="F16" s="25">
        <f>ROUND(E16/5*D16*100,2)</f>
        <v>0</v>
      </c>
      <c r="G16" s="26"/>
    </row>
    <row r="17" spans="1:7" ht="22" customHeight="1" x14ac:dyDescent="0.35">
      <c r="A17" s="2" t="s">
        <v>40</v>
      </c>
      <c r="B17" s="3" t="s">
        <v>41</v>
      </c>
      <c r="C17" s="3" t="s">
        <v>42</v>
      </c>
      <c r="D17" s="4">
        <f>Ponderação!E12</f>
        <v>0.12</v>
      </c>
      <c r="E17" s="24">
        <v>0</v>
      </c>
      <c r="F17" s="25">
        <f>ROUND(E17/5*D17*100,2)</f>
        <v>0</v>
      </c>
      <c r="G17" s="26"/>
    </row>
    <row r="18" spans="1:7" ht="18" customHeight="1" x14ac:dyDescent="0.35">
      <c r="A18" s="23"/>
      <c r="B18" s="63" t="str">
        <f>"  ▸  S4 — ESTRATÉGIA &amp; FINANCIAMENTO   ["&amp;TEXT(ROUND(SUM(Ponderação!G13:G14),0),"0")&amp;" pts]"</f>
        <v xml:space="preserve">  ▸  S4 — ESTRATÉGIA &amp; FINANCIAMENTO   [15 pts]</v>
      </c>
      <c r="C18" s="37"/>
      <c r="D18" s="37"/>
      <c r="E18" s="37"/>
      <c r="F18" s="37"/>
      <c r="G18" s="37"/>
    </row>
    <row r="19" spans="1:7" ht="22" customHeight="1" x14ac:dyDescent="0.35">
      <c r="A19" s="2" t="s">
        <v>44</v>
      </c>
      <c r="B19" s="3" t="s">
        <v>46</v>
      </c>
      <c r="C19" s="3" t="s">
        <v>47</v>
      </c>
      <c r="D19" s="4">
        <f>Ponderação!E13</f>
        <v>0.08</v>
      </c>
      <c r="E19" s="24">
        <v>0</v>
      </c>
      <c r="F19" s="25">
        <f>ROUND(E19/5*D19*100,2)</f>
        <v>0</v>
      </c>
      <c r="G19" s="26"/>
    </row>
    <row r="20" spans="1:7" ht="22" customHeight="1" x14ac:dyDescent="0.35">
      <c r="A20" s="2" t="s">
        <v>49</v>
      </c>
      <c r="B20" s="3" t="s">
        <v>50</v>
      </c>
      <c r="C20" s="3" t="s">
        <v>51</v>
      </c>
      <c r="D20" s="4">
        <f>Ponderação!E14</f>
        <v>7.0000000000000007E-2</v>
      </c>
      <c r="E20" s="24">
        <v>0</v>
      </c>
      <c r="F20" s="25">
        <f>ROUND(E20/5*D20*100,2)</f>
        <v>0</v>
      </c>
      <c r="G20" s="26"/>
    </row>
    <row r="21" spans="1:7" ht="18" customHeight="1" x14ac:dyDescent="0.35">
      <c r="A21" s="23"/>
      <c r="B21" s="63" t="str">
        <f>"  ▸  S5 — IMPACTO &amp; ALINHAMENTO   ["&amp;TEXT(ROUND(SUM(Ponderação!G15:G16),0),"0")&amp;" pts]"</f>
        <v xml:space="preserve">  ▸  S5 — IMPACTO &amp; ALINHAMENTO   [15 pts]</v>
      </c>
      <c r="C21" s="37"/>
      <c r="D21" s="37"/>
      <c r="E21" s="37"/>
      <c r="F21" s="37"/>
      <c r="G21" s="37"/>
    </row>
    <row r="22" spans="1:7" ht="22" customHeight="1" x14ac:dyDescent="0.35">
      <c r="A22" s="2" t="s">
        <v>53</v>
      </c>
      <c r="B22" s="3" t="s">
        <v>55</v>
      </c>
      <c r="C22" s="3" t="s">
        <v>56</v>
      </c>
      <c r="D22" s="4">
        <f>Ponderação!E15</f>
        <v>0.08</v>
      </c>
      <c r="E22" s="24">
        <v>0</v>
      </c>
      <c r="F22" s="25">
        <f>ROUND(E22/5*D22*100,2)</f>
        <v>0</v>
      </c>
      <c r="G22" s="26"/>
    </row>
    <row r="23" spans="1:7" ht="22" customHeight="1" x14ac:dyDescent="0.35">
      <c r="A23" s="2" t="s">
        <v>58</v>
      </c>
      <c r="B23" s="3" t="s">
        <v>59</v>
      </c>
      <c r="C23" s="3" t="s">
        <v>60</v>
      </c>
      <c r="D23" s="4">
        <f>Ponderação!E16</f>
        <v>7.0000000000000007E-2</v>
      </c>
      <c r="E23" s="24">
        <v>0</v>
      </c>
      <c r="F23" s="25">
        <f>ROUND(E23/5*D23*100,2)</f>
        <v>0</v>
      </c>
      <c r="G23" s="26"/>
    </row>
    <row r="24" spans="1:7" ht="24" customHeight="1" x14ac:dyDescent="0.35">
      <c r="A24" s="51" t="s">
        <v>440</v>
      </c>
      <c r="B24" s="37"/>
      <c r="C24" s="37"/>
      <c r="D24" s="37"/>
      <c r="E24" s="37"/>
      <c r="F24" s="19">
        <f>ROUND(SUM(F8,F9,F10,F12,F13,F14,F16,F17,F19,F20,F22,F23),1)</f>
        <v>0</v>
      </c>
    </row>
    <row r="25" spans="1:7" ht="24" customHeight="1" x14ac:dyDescent="0.35">
      <c r="B25" s="59" t="str">
        <f>IF(F24&gt;=75,"🏆 EXCELENTE — Recomendado para seleção prioritária",IF(F24&gt;=55,"✅ PROMISSOR — A convocar para entrevista",IF(F24&gt;=35,"🔶 A DESENVOLVER — Reserva ou apoio parcial possível","⚠️ INSUFICIENTE — Não selecionado")))</f>
        <v>⚠️ INSUFICIENTE — Não selecionado</v>
      </c>
      <c r="C25" s="37"/>
      <c r="D25" s="37"/>
      <c r="E25" s="37"/>
      <c r="F25" s="37"/>
      <c r="G25" s="37"/>
    </row>
  </sheetData>
  <mergeCells count="12">
    <mergeCell ref="B25:G25"/>
    <mergeCell ref="A2:G2"/>
    <mergeCell ref="B18:G18"/>
    <mergeCell ref="B21:G21"/>
    <mergeCell ref="B15:G15"/>
    <mergeCell ref="B7:G7"/>
    <mergeCell ref="A5:G5"/>
    <mergeCell ref="A1:G1"/>
    <mergeCell ref="A24:E24"/>
    <mergeCell ref="B11:G11"/>
    <mergeCell ref="B3:C3"/>
    <mergeCell ref="B4:D4"/>
  </mergeCells>
  <conditionalFormatting sqref="B25">
    <cfRule type="expression" dxfId="3" priority="1">
      <formula>F24&gt;=75</formula>
    </cfRule>
    <cfRule type="expression" dxfId="2" priority="2">
      <formula>AND(F24&gt;=55,F24&lt;75)</formula>
    </cfRule>
    <cfRule type="expression" dxfId="1" priority="3">
      <formula>AND(F24&gt;=35,F24&lt;55)</formula>
    </cfRule>
    <cfRule type="expression" dxfId="0" priority="4">
      <formula>F24&lt;35</formula>
    </cfRule>
  </conditionalFormatting>
  <pageMargins left="0.75" right="0.75" top="1" bottom="1" header="0.5" footer="0.5"/>
  <ignoredErrors>
    <ignoredError sqref="A8:A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Guia de Utilização</vt:lpstr>
      <vt:lpstr> Formulário</vt:lpstr>
      <vt:lpstr>Ponderação</vt:lpstr>
      <vt:lpstr>Painel de Bordo</vt:lpstr>
      <vt:lpstr>🗂️ Listas</vt:lpstr>
      <vt:lpstr>Questionario</vt:lpstr>
      <vt:lpstr> Avaliação do Comité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Papa Pathe Pierre  FAL</cp:lastModifiedBy>
  <dcterms:created xsi:type="dcterms:W3CDTF">2026-05-03T21:07:16Z</dcterms:created>
  <dcterms:modified xsi:type="dcterms:W3CDTF">2026-07-21T20:03:52Z</dcterms:modified>
</cp:coreProperties>
</file>